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800" windowHeight="12435"/>
  </bookViews>
  <sheets>
    <sheet name="Ostali rezultat" sheetId="1" r:id="rId1"/>
    <sheet name="821001" sheetId="9" r:id="rId2"/>
    <sheet name="823000" sheetId="8" r:id="rId3"/>
    <sheet name="820000" sheetId="10" r:id="rId4"/>
    <sheet name="ZL 31.12.2018" sheetId="7" r:id="rId5"/>
  </sheets>
  <definedNames>
    <definedName name="_xlnm._FilterDatabase" localSheetId="2" hidden="1">'823000'!$A$2:$M$31</definedName>
    <definedName name="_xlnm._FilterDatabase" localSheetId="4" hidden="1">'ZL 31.12.2018'!$A$3:$T$3</definedName>
    <definedName name="ognjenka" localSheetId="1">'821001'!$A$2:$M$14</definedName>
    <definedName name="ognjenka" localSheetId="2">'823000'!$D$1:$K$33</definedName>
    <definedName name="_xlnm.Print_Area" localSheetId="0">'Ostali rezultat'!$A:$J</definedName>
    <definedName name="_xlnm.Print_Titles" localSheetId="0">'Ostali rezultat'!$10:$12</definedName>
  </definedNames>
  <calcPr calcId="145621"/>
</workbook>
</file>

<file path=xl/calcChain.xml><?xml version="1.0" encoding="utf-8"?>
<calcChain xmlns="http://schemas.openxmlformats.org/spreadsheetml/2006/main">
  <c r="I45" i="1" l="1"/>
  <c r="J33" i="8" l="1"/>
  <c r="J37" i="8"/>
  <c r="H18" i="9"/>
  <c r="H25" i="9"/>
  <c r="H22" i="9"/>
  <c r="I15" i="1" l="1"/>
  <c r="J8" i="10"/>
  <c r="I40" i="1"/>
  <c r="J10" i="10"/>
  <c r="I19" i="1" l="1"/>
  <c r="I27" i="1" l="1"/>
  <c r="I41" i="1" l="1"/>
  <c r="K3" i="8" l="1"/>
  <c r="K4" i="8" s="1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J40" i="1" l="1"/>
  <c r="J42" i="1" l="1"/>
  <c r="I42" i="1"/>
  <c r="J41" i="1" l="1"/>
  <c r="I43" i="1" l="1"/>
  <c r="J43" i="1" l="1"/>
  <c r="J45" i="1" s="1"/>
  <c r="J44" i="1"/>
  <c r="I44" i="1"/>
</calcChain>
</file>

<file path=xl/sharedStrings.xml><?xml version="1.0" encoding="utf-8"?>
<sst xmlns="http://schemas.openxmlformats.org/spreadsheetml/2006/main" count="441" uniqueCount="189">
  <si>
    <t>Grupa računa, račun</t>
  </si>
  <si>
    <t>POZICIJA</t>
  </si>
  <si>
    <t>Oznaka za AOP</t>
  </si>
  <si>
    <t>Broj napomene</t>
  </si>
  <si>
    <t>Popunjava banka</t>
  </si>
  <si>
    <t>Matični broj:</t>
  </si>
  <si>
    <t>Šifra delatnosti</t>
  </si>
  <si>
    <t>Naziv:</t>
  </si>
  <si>
    <t>Sedište:</t>
  </si>
  <si>
    <t>ProCredit bank a.d. Beograd</t>
  </si>
  <si>
    <t>Milutina Milankovića 17, Novi Beograd</t>
  </si>
  <si>
    <t>( u hiljadama dinara)</t>
  </si>
  <si>
    <r>
      <rPr>
        <b/>
        <sz val="10"/>
        <color theme="1"/>
        <rFont val="Arial"/>
        <family val="2"/>
        <charset val="238"/>
      </rPr>
      <t xml:space="preserve">PIB: </t>
    </r>
    <r>
      <rPr>
        <sz val="10"/>
        <color theme="1"/>
        <rFont val="Arial"/>
        <family val="2"/>
        <charset val="238"/>
      </rPr>
      <t>100000215</t>
    </r>
  </si>
  <si>
    <t xml:space="preserve">U Beogradu, </t>
  </si>
  <si>
    <t>Zakonski zastupnik banke</t>
  </si>
  <si>
    <t>Tekuća godina</t>
  </si>
  <si>
    <t>Prethodna godina</t>
  </si>
  <si>
    <t>IZVEŠTAJ O OSTALOM REZULTATU</t>
  </si>
  <si>
    <t>DOBITAK PERIODA</t>
  </si>
  <si>
    <t>GUBITAK PERIODA</t>
  </si>
  <si>
    <t>Aktuarski dobici</t>
  </si>
  <si>
    <t>Aktuarski gubici</t>
  </si>
  <si>
    <t>Pozitivni efekti promena vrednosti po osnovu drugih komponenti ostalog rezultata koje mogu biti reklasifikovane u dobitak ili gubitak</t>
  </si>
  <si>
    <t>Negativni efekti promena vrednosti po osnovu drugih komponenti ostalog rezultata koje mogu biti reklasifikovane u dobitak ili gubitak</t>
  </si>
  <si>
    <t>Dobitak po osnovu poreza koji se odnosi na ostali rezultat perioda</t>
  </si>
  <si>
    <t>Gubitak po osnovu poreza koji se odnosi na ostali rezultat perioda</t>
  </si>
  <si>
    <t>Ukupan pozitivan rezultat perioda koji pripada matičnom entitetu</t>
  </si>
  <si>
    <t>Ukupan negativan rezultat perioda koji pripada matičnom entitetu</t>
  </si>
  <si>
    <t>Ukupan pozitivan rezultat perioda koji pripada vlasnicima bez prava kontrole</t>
  </si>
  <si>
    <t>Ukupan negativan rezultat perioda koji pripada vlasnicima bez prava kontrole</t>
  </si>
  <si>
    <t>Smanjenje revalorizacionih rezervi po osnovu nematerijalne imovine i osnovnih sredstava</t>
  </si>
  <si>
    <t xml:space="preserve">Pozitivni efekti promene vrednosti vlasničkih instrumenata koji se vrednuju po fer vrednosti kroz ostali rezultat </t>
  </si>
  <si>
    <t xml:space="preserve">Negativni efekti promene vrednosti vlasničkih instrumenata koji se vrednuju po fer vrednosti kroz ostali rezultat </t>
  </si>
  <si>
    <t>Nerealizovani dobici po osnovu instrumenata namenjenih zaštiti od rizika vlasničkih hartija od vrednosti koje se vrednuju po fer vrednosti kroz ostali rezultat</t>
  </si>
  <si>
    <t>Nerealizovani gubici po osnovu instrumenata namenjenih zaštiti od rizika vlasničkih hartija od vrednosti koje se vrednuju po fer vrednosti kroz ostali rezultat</t>
  </si>
  <si>
    <t xml:space="preserve">Nereailozovani dobici po osnovu finansijskih obaveza banke vrednovanih po fer vrednosti kroz bilans uspeha koje su posledica promene kreditne sposobnosti banke  </t>
  </si>
  <si>
    <t xml:space="preserve">Nereailozovani gubici po osnovu finansijskih obaveza banke vrednovanih po fer vrednosti kroz bilans uspeha koje su posledica promene kreditne sposobnosti banke  </t>
  </si>
  <si>
    <t>Pozitivni efekti promena vrednosti po osnovu ostalih komponenti ostalog rezultata koje ne mogu biti reklasifikovane u dobitak ili gubitak</t>
  </si>
  <si>
    <t xml:space="preserve">Negativni efekti promena vrednosti po osnovu drugih komponenti ostalog rezultata koje ne mogu biti reklasifikovane u dobitak ili gubitak </t>
  </si>
  <si>
    <r>
      <rPr>
        <b/>
        <sz val="8"/>
        <color theme="1"/>
        <rFont val="Arial"/>
        <family val="2"/>
        <charset val="238"/>
      </rPr>
      <t>Komponente ostalog rezultata koje mogu biti reklasifikovane u dobitak ili gubitak</t>
    </r>
    <r>
      <rPr>
        <sz val="8"/>
        <color theme="1"/>
        <rFont val="Arial"/>
        <family val="2"/>
        <charset val="238"/>
      </rPr>
      <t>:                                   Pozitivni efekti promene vrednosti dužničkih instrumenata koji se vrednuju po fer vrednosti kroz ostali rezultat</t>
    </r>
  </si>
  <si>
    <t>Negativni efekti promene vrednosti dužničkih instrumenata koji se vrednuju po fer vrednosti kroz ostali rezultat</t>
  </si>
  <si>
    <t xml:space="preserve">Dobici po osnovu instrumenata namenjenih zaštiti od rizika novčanih tokova </t>
  </si>
  <si>
    <t>Gubici po osnovu instrumenata namenjenih zaštiti od rizika novčanih tokova</t>
  </si>
  <si>
    <t>Nerealizovani dobici po osnovu obračunavanja transakcija i salda u stranim valutama i prevodjenja rezultata i finansijske pozicije inostranog poslovanja</t>
  </si>
  <si>
    <t>Nerealizovani gubici po osnovu obračunavanja transakcija i salda u stranim valutama i prevodjenja rezultata i finansijske pozicije inostranog poslovanja</t>
  </si>
  <si>
    <t>Nerealizovani dobici po osnovu instrumenata namenjenih zaštiti od rizika neto ulaganja u inostrano poslovanje</t>
  </si>
  <si>
    <t>Nerealizovani gubici po osnovu instrumenata namenjenih zaštiti od rizika neto ulaganja u inostrano poslovanje</t>
  </si>
  <si>
    <t xml:space="preserve">Nerealizovani dobici po osnovu drugih instrumenata namenjenih zaštiti od rizika </t>
  </si>
  <si>
    <t xml:space="preserve">Nerealizovani gubici po osnovu drugih instrumenata namenjenih zaštiti od rizika </t>
  </si>
  <si>
    <t>Ukupan pozitivan ostali rezultat perioda
2003 - 2004 + 2005 - 2006 + 2007 - 2008 + 2009 - 2010 + 2011 - 2012 + 2013 - 2014 + 2015 - 2016 + 2017 - 2018 + 2019 - 2020 + 2021 - 2022 + 2023 -2024 + 2025 - 2026 + 2027 - 2028) ≥ 0</t>
  </si>
  <si>
    <t>Ukupan negativan ostali rezultat perioda
(2003 - 2004 + 2005 - 2006 + 2007 - 2008 + 2009 - 2010 + 2011 - 2012 + 2013 - 2014 + 2015 - 2016 + 2017 - 2018 + 2019 - 2020 + 2021 - 2022 + 2023 -2024 + 2025 - 2026 + 2027 - 2028) &lt; 0</t>
  </si>
  <si>
    <t>UKUPAN POZITIVAN REZULTAT PERIODA
(2001 - 2002 + 2029 - 2030) ≥ 0</t>
  </si>
  <si>
    <t>UKUPAN NEGATIVAN REZULTAT PERIODA
(2001 - 2002 + 2029 - 2030) &lt; 0</t>
  </si>
  <si>
    <t>PJ</t>
  </si>
  <si>
    <t>NALOG</t>
  </si>
  <si>
    <t>KON TO</t>
  </si>
  <si>
    <t>PODRACUN</t>
  </si>
  <si>
    <t>OPIS</t>
  </si>
  <si>
    <t>DKNIZENJA</t>
  </si>
  <si>
    <t>DVAL</t>
  </si>
  <si>
    <t>NA TERET</t>
  </si>
  <si>
    <t>U KORIST</t>
  </si>
  <si>
    <t>SALDO</t>
  </si>
  <si>
    <t>--------------------</t>
  </si>
  <si>
    <t>------------------------------------------------------------</t>
  </si>
  <si>
    <t>-----------------------------------</t>
  </si>
  <si>
    <t>----------</t>
  </si>
  <si>
    <t>-----------</t>
  </si>
  <si>
    <t>-----------------------------------------------------</t>
  </si>
  <si>
    <t>0000</t>
  </si>
  <si>
    <t>03-0000-0292727</t>
  </si>
  <si>
    <t>823000</t>
  </si>
  <si>
    <t>Preknjizavanje</t>
  </si>
  <si>
    <t>2018.01.01</t>
  </si>
  <si>
    <t>50-0000-0123215</t>
  </si>
  <si>
    <t>50-0000-0124021</t>
  </si>
  <si>
    <t>2018.01.31</t>
  </si>
  <si>
    <t>03-0000-0294330</t>
  </si>
  <si>
    <t>Odlozeni porezi</t>
  </si>
  <si>
    <t>2018.02.28</t>
  </si>
  <si>
    <t>50-0000-0124891</t>
  </si>
  <si>
    <t>03-0000-0295045</t>
  </si>
  <si>
    <t>Odloženi porezi mart</t>
  </si>
  <si>
    <t>2018.03.31</t>
  </si>
  <si>
    <t>50-0000-0125829</t>
  </si>
  <si>
    <t>Porez</t>
  </si>
  <si>
    <t>Promena vrednosti</t>
  </si>
  <si>
    <t>823001</t>
  </si>
  <si>
    <t>NAZIV</t>
  </si>
  <si>
    <t>KONTO</t>
  </si>
  <si>
    <t>VALUTA</t>
  </si>
  <si>
    <t>DIN.PS</t>
  </si>
  <si>
    <t>DIN.PROMET</t>
  </si>
  <si>
    <t>DIN.UKUPNO</t>
  </si>
  <si>
    <t>DIN.SALDO</t>
  </si>
  <si>
    <t>VAL.PS</t>
  </si>
  <si>
    <t>VAL.PROMET</t>
  </si>
  <si>
    <t>VAL.UKUPNO</t>
  </si>
  <si>
    <t>VAL.SALDO</t>
  </si>
  <si>
    <t>DUG.</t>
  </si>
  <si>
    <t>POT.</t>
  </si>
  <si>
    <t>891</t>
  </si>
  <si>
    <t>820000</t>
  </si>
  <si>
    <t>Dobici/gubici po osnovu promene vred.dužničkih instr.po FV kroz ostali rez.</t>
  </si>
  <si>
    <t>Gubici po osnovu umanjenja fin.sred.kroz OCI po osnovu kred.rizika</t>
  </si>
  <si>
    <t>978</t>
  </si>
  <si>
    <t>03-0000-0295804</t>
  </si>
  <si>
    <t>Odlozeni porezi april</t>
  </si>
  <si>
    <t>2018.04.30</t>
  </si>
  <si>
    <t>50-0000-0126815</t>
  </si>
  <si>
    <t>821001</t>
  </si>
  <si>
    <t>821002</t>
  </si>
  <si>
    <t>03-0000-0296520</t>
  </si>
  <si>
    <t>Odloženi porezi maj</t>
  </si>
  <si>
    <t>2018.05.31</t>
  </si>
  <si>
    <t>50-0000-0127803</t>
  </si>
  <si>
    <t>Preknjižavanje</t>
  </si>
  <si>
    <t>DINARSKI IZNOS</t>
  </si>
  <si>
    <t>DEVIZNO IZNOS</t>
  </si>
  <si>
    <t xml:space="preserve">KONTO </t>
  </si>
  <si>
    <t>2018.05.09</t>
  </si>
  <si>
    <t>50-0000-0127121</t>
  </si>
  <si>
    <t>04-0000-2774930</t>
  </si>
  <si>
    <t>Kursne razlike na dan 2018.05.31</t>
  </si>
  <si>
    <t>04-0000-2840461</t>
  </si>
  <si>
    <t>50-0000-0127851</t>
  </si>
  <si>
    <t>Ukupno porez</t>
  </si>
  <si>
    <t>2018.06.30</t>
  </si>
  <si>
    <t>04-0000-2840484</t>
  </si>
  <si>
    <t>Kursne razlike na dan 2018.06.30</t>
  </si>
  <si>
    <t>03-0000-0297353</t>
  </si>
  <si>
    <t>50-0000-0128740</t>
  </si>
  <si>
    <t>2018.07.31</t>
  </si>
  <si>
    <t>04-0000-2906350</t>
  </si>
  <si>
    <t>Kursne razlike na dan 2018.07.31</t>
  </si>
  <si>
    <t>03-0000-0298130</t>
  </si>
  <si>
    <t>Hov odloženi porezi</t>
  </si>
  <si>
    <t>50-0000-0129707</t>
  </si>
  <si>
    <t/>
  </si>
  <si>
    <t>2018.08.31</t>
  </si>
  <si>
    <t>04-0000-2971859</t>
  </si>
  <si>
    <t>Kursne razlike na dan 2018.08.31</t>
  </si>
  <si>
    <t>03-0000-0298892</t>
  </si>
  <si>
    <t>HOV odloženi porezi</t>
  </si>
  <si>
    <t>50-0000-0130737</t>
  </si>
  <si>
    <t>Rev.rezerve po osnovu prom.vrednosti vlasnickih HoV -Akcije SWIFT</t>
  </si>
  <si>
    <t>Prom.vrednosti vlasnickih HoV po osnovu kred. rizika-Akcije SWIFT</t>
  </si>
  <si>
    <r>
      <t xml:space="preserve">Ostali rezultat perioda
</t>
    </r>
    <r>
      <rPr>
        <b/>
        <sz val="8"/>
        <color theme="1"/>
        <rFont val="Arial"/>
        <family val="2"/>
        <charset val="238"/>
      </rPr>
      <t>Komponenete ostalog rezultata koje ne mogu biti reklasifikovane u dobitak ili gubitak:</t>
    </r>
    <r>
      <rPr>
        <sz val="8"/>
        <color theme="1"/>
        <rFont val="Arial"/>
        <family val="2"/>
        <charset val="238"/>
      </rPr>
      <t xml:space="preserve">
Povećanje revalorizacionih rezervi po osnovu nematerijalne imovine i osnovnih sredstava</t>
    </r>
  </si>
  <si>
    <t>2018.09.27</t>
  </si>
  <si>
    <t>03-0000-0299425</t>
  </si>
  <si>
    <t>odlozeni porez</t>
  </si>
  <si>
    <t>50-0000-0131547</t>
  </si>
  <si>
    <t>2018.09.30</t>
  </si>
  <si>
    <t>04-0000-3038027</t>
  </si>
  <si>
    <t>Kursne razlike na dan 2018.09.30</t>
  </si>
  <si>
    <t>03-0000-0299531</t>
  </si>
  <si>
    <t>03-0000-0299599</t>
  </si>
  <si>
    <t>Odloženi porezi</t>
  </si>
  <si>
    <t>50-0000-0131658</t>
  </si>
  <si>
    <t>50-0000-0131729</t>
  </si>
  <si>
    <t>2018.10.31</t>
  </si>
  <si>
    <t>04-0000-3104235</t>
  </si>
  <si>
    <t>Kursne razlike na dan 2018.10.31</t>
  </si>
  <si>
    <t>03-0000-0300347</t>
  </si>
  <si>
    <t>Odloženi porezi Hov</t>
  </si>
  <si>
    <t>50-0000-0132718</t>
  </si>
  <si>
    <t>2018.11.30</t>
  </si>
  <si>
    <t>04-0000-3170467</t>
  </si>
  <si>
    <t>Kursne razlike na dan 2018.11.30</t>
  </si>
  <si>
    <t>03-0000-0301131</t>
  </si>
  <si>
    <t>Odlozeni porezi HOV</t>
  </si>
  <si>
    <t>50-0000-0133725</t>
  </si>
  <si>
    <t>Rev.rezerve po osnovu prom.vrednosti vlasnickih Hov</t>
  </si>
  <si>
    <t>821000</t>
  </si>
  <si>
    <t>821002 i 823001 ulazi u PL kroz 656/756</t>
  </si>
  <si>
    <t>821000-preknjizeno 01.01. na 823000-ne ulazi u OCI</t>
  </si>
  <si>
    <t>u periodu od 01.01.2018 do 31.12.2018</t>
  </si>
  <si>
    <t>2018.12.31</t>
  </si>
  <si>
    <t>04-0000-3235111</t>
  </si>
  <si>
    <t>Kursne razlike na dan 2018.12.31</t>
  </si>
  <si>
    <t>03-0000-0302151</t>
  </si>
  <si>
    <t>50-0000-0134762</t>
  </si>
  <si>
    <t>Pr.St.</t>
  </si>
  <si>
    <t>03-0000-0302242</t>
  </si>
  <si>
    <t>revalorizacija - Niš</t>
  </si>
  <si>
    <t>03-0000-0302260</t>
  </si>
  <si>
    <t>Odloženi porezi NIS</t>
  </si>
  <si>
    <t>Revalorizacione rezerve -poslovna zgrada</t>
  </si>
  <si>
    <t>dana, 29.01.2019.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</si>
</sst>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6" fillId="0" borderId="0"/>
    <xf numFmtId="0" fontId="10" fillId="0" borderId="0"/>
    <xf numFmtId="0" fontId="9" fillId="0" borderId="0"/>
    <xf numFmtId="0" fontId="20" fillId="0" borderId="0"/>
    <xf numFmtId="0" fontId="8" fillId="0" borderId="0"/>
    <xf numFmtId="0" fontId="21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2" fillId="0" borderId="6" xfId="0" applyFont="1" applyBorder="1" applyAlignment="1">
      <alignment horizontal="right"/>
    </xf>
    <xf numFmtId="0" fontId="12" fillId="0" borderId="5" xfId="0" applyFont="1" applyBorder="1"/>
    <xf numFmtId="0" fontId="12" fillId="0" borderId="8" xfId="0" applyFont="1" applyBorder="1"/>
    <xf numFmtId="0" fontId="13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justify"/>
    </xf>
    <xf numFmtId="3" fontId="13" fillId="0" borderId="1" xfId="0" applyNumberFormat="1" applyFont="1" applyBorder="1"/>
    <xf numFmtId="0" fontId="13" fillId="2" borderId="1" xfId="0" applyFont="1" applyFill="1" applyBorder="1" applyAlignment="1">
      <alignment horizontal="justify" wrapText="1"/>
    </xf>
    <xf numFmtId="0" fontId="13" fillId="0" borderId="1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justify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49" fontId="18" fillId="0" borderId="0" xfId="1" applyNumberFormat="1" applyFont="1"/>
    <xf numFmtId="49" fontId="14" fillId="0" borderId="0" xfId="1" applyNumberFormat="1"/>
    <xf numFmtId="4" fontId="18" fillId="0" borderId="0" xfId="1" applyNumberFormat="1" applyFont="1" applyAlignment="1">
      <alignment horizontal="center"/>
    </xf>
    <xf numFmtId="4" fontId="14" fillId="0" borderId="0" xfId="1" applyNumberFormat="1"/>
    <xf numFmtId="0" fontId="14" fillId="0" borderId="0" xfId="1"/>
    <xf numFmtId="49" fontId="14" fillId="0" borderId="0" xfId="1" applyNumberFormat="1" applyAlignment="1"/>
    <xf numFmtId="3" fontId="14" fillId="0" borderId="0" xfId="1" applyNumberFormat="1"/>
    <xf numFmtId="3" fontId="13" fillId="0" borderId="1" xfId="0" applyNumberFormat="1" applyFont="1" applyFill="1" applyBorder="1" applyAlignment="1">
      <alignment wrapText="1"/>
    </xf>
    <xf numFmtId="3" fontId="11" fillId="0" borderId="0" xfId="0" applyNumberFormat="1" applyFont="1" applyAlignment="1"/>
    <xf numFmtId="4" fontId="20" fillId="0" borderId="0" xfId="6" applyNumberFormat="1"/>
    <xf numFmtId="4" fontId="20" fillId="4" borderId="0" xfId="6" applyNumberFormat="1" applyFill="1"/>
    <xf numFmtId="4" fontId="20" fillId="5" borderId="0" xfId="6" applyNumberFormat="1" applyFill="1"/>
    <xf numFmtId="0" fontId="8" fillId="0" borderId="0" xfId="7"/>
    <xf numFmtId="49" fontId="14" fillId="3" borderId="0" xfId="1" applyNumberFormat="1" applyFill="1"/>
    <xf numFmtId="49" fontId="14" fillId="3" borderId="0" xfId="1" applyNumberFormat="1" applyFill="1" applyAlignment="1"/>
    <xf numFmtId="4" fontId="14" fillId="3" borderId="0" xfId="1" applyNumberFormat="1" applyFill="1"/>
    <xf numFmtId="0" fontId="14" fillId="3" borderId="0" xfId="1" applyFill="1"/>
    <xf numFmtId="49" fontId="14" fillId="5" borderId="0" xfId="1" applyNumberFormat="1" applyFill="1"/>
    <xf numFmtId="49" fontId="14" fillId="5" borderId="0" xfId="1" applyNumberFormat="1" applyFill="1" applyAlignment="1"/>
    <xf numFmtId="4" fontId="14" fillId="5" borderId="0" xfId="1" applyNumberFormat="1" applyFill="1"/>
    <xf numFmtId="49" fontId="14" fillId="4" borderId="0" xfId="1" applyNumberFormat="1" applyFill="1"/>
    <xf numFmtId="49" fontId="20" fillId="5" borderId="0" xfId="6" applyNumberFormat="1" applyFill="1"/>
    <xf numFmtId="0" fontId="20" fillId="0" borderId="0" xfId="6"/>
    <xf numFmtId="49" fontId="20" fillId="0" borderId="0" xfId="6" applyNumberFormat="1"/>
    <xf numFmtId="49" fontId="20" fillId="0" borderId="0" xfId="6" applyNumberFormat="1" applyAlignment="1"/>
    <xf numFmtId="4" fontId="20" fillId="0" borderId="0" xfId="6" applyNumberFormat="1"/>
    <xf numFmtId="4" fontId="20" fillId="0" borderId="0" xfId="6" applyNumberFormat="1"/>
    <xf numFmtId="4" fontId="20" fillId="0" borderId="0" xfId="6" applyNumberFormat="1"/>
    <xf numFmtId="0" fontId="20" fillId="0" borderId="0" xfId="6"/>
    <xf numFmtId="49" fontId="20" fillId="0" borderId="0" xfId="6" applyNumberFormat="1"/>
    <xf numFmtId="49" fontId="20" fillId="0" borderId="0" xfId="6" applyNumberFormat="1" applyAlignment="1"/>
    <xf numFmtId="4" fontId="20" fillId="0" borderId="0" xfId="6" applyNumberFormat="1"/>
    <xf numFmtId="49" fontId="20" fillId="5" borderId="0" xfId="6" applyNumberFormat="1" applyFill="1" applyAlignment="1"/>
    <xf numFmtId="49" fontId="21" fillId="0" borderId="0" xfId="8" applyNumberFormat="1"/>
    <xf numFmtId="49" fontId="21" fillId="0" borderId="0" xfId="8" applyNumberFormat="1" applyAlignment="1"/>
    <xf numFmtId="4" fontId="21" fillId="0" borderId="0" xfId="8" applyNumberFormat="1"/>
    <xf numFmtId="4" fontId="21" fillId="0" borderId="0" xfId="8" applyNumberFormat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49" fontId="21" fillId="5" borderId="0" xfId="8" applyNumberFormat="1" applyFill="1"/>
    <xf numFmtId="49" fontId="21" fillId="5" borderId="0" xfId="8" applyNumberFormat="1" applyFill="1" applyAlignment="1"/>
    <xf numFmtId="4" fontId="21" fillId="5" borderId="0" xfId="8" applyNumberFormat="1" applyFill="1"/>
    <xf numFmtId="49" fontId="21" fillId="0" borderId="0" xfId="8" applyNumberFormat="1"/>
    <xf numFmtId="49" fontId="21" fillId="0" borderId="0" xfId="8" applyNumberFormat="1" applyAlignment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4" fontId="21" fillId="0" borderId="0" xfId="8" applyNumberFormat="1"/>
    <xf numFmtId="49" fontId="21" fillId="0" borderId="0" xfId="8" applyNumberFormat="1" applyFill="1" applyAlignment="1"/>
    <xf numFmtId="49" fontId="21" fillId="0" borderId="0" xfId="8" applyNumberFormat="1" applyFill="1"/>
    <xf numFmtId="4" fontId="21" fillId="0" borderId="0" xfId="8" applyNumberFormat="1" applyFill="1"/>
    <xf numFmtId="4" fontId="14" fillId="0" borderId="0" xfId="1" applyNumberFormat="1" applyFill="1"/>
    <xf numFmtId="0" fontId="14" fillId="0" borderId="0" xfId="1" applyFill="1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/>
    <xf numFmtId="49" fontId="0" fillId="5" borderId="0" xfId="0" applyNumberFormat="1" applyFill="1"/>
    <xf numFmtId="49" fontId="0" fillId="5" borderId="0" xfId="0" applyNumberFormat="1" applyFill="1" applyAlignment="1"/>
    <xf numFmtId="4" fontId="0" fillId="5" borderId="0" xfId="0" applyNumberFormat="1" applyFill="1"/>
    <xf numFmtId="3" fontId="13" fillId="0" borderId="1" xfId="0" applyNumberFormat="1" applyFont="1" applyFill="1" applyBorder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0" fontId="3" fillId="0" borderId="0" xfId="13"/>
    <xf numFmtId="4" fontId="19" fillId="0" borderId="0" xfId="13" applyNumberFormat="1" applyFont="1"/>
    <xf numFmtId="4" fontId="23" fillId="0" borderId="0" xfId="13" applyNumberFormat="1" applyFont="1"/>
    <xf numFmtId="0" fontId="22" fillId="0" borderId="0" xfId="7" applyFont="1"/>
    <xf numFmtId="0" fontId="3" fillId="0" borderId="0" xfId="7" applyFont="1"/>
    <xf numFmtId="0" fontId="24" fillId="0" borderId="0" xfId="7" applyFont="1"/>
    <xf numFmtId="4" fontId="8" fillId="0" borderId="0" xfId="7" applyNumberFormat="1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4" fontId="21" fillId="0" borderId="0" xfId="8" applyNumberFormat="1"/>
    <xf numFmtId="0" fontId="21" fillId="0" borderId="0" xfId="8"/>
    <xf numFmtId="49" fontId="21" fillId="0" borderId="0" xfId="8" applyNumberFormat="1"/>
    <xf numFmtId="4" fontId="21" fillId="0" borderId="0" xfId="8" applyNumberFormat="1"/>
    <xf numFmtId="49" fontId="21" fillId="0" borderId="0" xfId="8" applyNumberFormat="1" applyAlignment="1"/>
    <xf numFmtId="49" fontId="23" fillId="0" borderId="0" xfId="14" applyNumberFormat="1" applyFont="1"/>
    <xf numFmtId="4" fontId="23" fillId="0" borderId="0" xfId="14" applyNumberFormat="1" applyFont="1"/>
    <xf numFmtId="49" fontId="19" fillId="0" borderId="0" xfId="14" applyNumberFormat="1" applyFont="1"/>
    <xf numFmtId="4" fontId="19" fillId="0" borderId="0" xfId="14" applyNumberFormat="1" applyFont="1"/>
    <xf numFmtId="4" fontId="19" fillId="0" borderId="0" xfId="14" applyNumberFormat="1" applyFont="1"/>
    <xf numFmtId="49" fontId="19" fillId="0" borderId="0" xfId="14" applyNumberFormat="1" applyFont="1"/>
    <xf numFmtId="4" fontId="19" fillId="0" borderId="0" xfId="14" applyNumberFormat="1" applyFont="1"/>
    <xf numFmtId="0" fontId="14" fillId="0" borderId="0" xfId="1"/>
    <xf numFmtId="49" fontId="14" fillId="0" borderId="0" xfId="1" applyNumberFormat="1"/>
    <xf numFmtId="4" fontId="14" fillId="0" borderId="0" xfId="1" applyNumberFormat="1"/>
    <xf numFmtId="4" fontId="18" fillId="0" borderId="0" xfId="1" applyNumberFormat="1" applyFont="1" applyAlignment="1">
      <alignment horizontal="center"/>
    </xf>
    <xf numFmtId="49" fontId="18" fillId="0" borderId="0" xfId="1" applyNumberFormat="1" applyFont="1"/>
    <xf numFmtId="49" fontId="14" fillId="0" borderId="0" xfId="1" applyNumberFormat="1" applyAlignment="1"/>
    <xf numFmtId="0" fontId="14" fillId="5" borderId="0" xfId="1" applyFill="1"/>
    <xf numFmtId="1" fontId="0" fillId="0" borderId="0" xfId="0" applyNumberFormat="1"/>
    <xf numFmtId="49" fontId="25" fillId="0" borderId="0" xfId="1" applyNumberFormat="1" applyFont="1"/>
    <xf numFmtId="3" fontId="25" fillId="0" borderId="0" xfId="1" applyNumberFormat="1" applyFont="1"/>
    <xf numFmtId="49" fontId="19" fillId="0" borderId="0" xfId="15" applyNumberFormat="1" applyFont="1"/>
    <xf numFmtId="4" fontId="19" fillId="0" borderId="0" xfId="15" applyNumberFormat="1" applyFont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8" xfId="0" applyFont="1" applyFill="1" applyBorder="1" applyAlignment="1">
      <alignment horizontal="left" wrapText="1"/>
    </xf>
    <xf numFmtId="0" fontId="13" fillId="0" borderId="10" xfId="0" applyFont="1" applyFill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8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6" xfId="0" applyFont="1" applyBorder="1"/>
    <xf numFmtId="0" fontId="13" fillId="2" borderId="1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4" fontId="18" fillId="0" borderId="0" xfId="1" applyNumberFormat="1" applyFont="1" applyAlignment="1">
      <alignment horizontal="center"/>
    </xf>
  </cellXfs>
  <cellStyles count="16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2" xfId="1"/>
    <cellStyle name="Normal 3" xfId="2"/>
    <cellStyle name="Normal 4" xfId="4"/>
    <cellStyle name="Normal 5" xfId="5"/>
    <cellStyle name="Normal 6" xfId="3"/>
    <cellStyle name="Normal 7" xfId="6"/>
    <cellStyle name="Normal 8" xfId="7"/>
    <cellStyle name="Normal 9" xfId="8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5"/>
  <sheetViews>
    <sheetView tabSelected="1" zoomScaleNormal="100" workbookViewId="0">
      <selection activeCell="I45" sqref="I45"/>
    </sheetView>
  </sheetViews>
  <sheetFormatPr defaultRowHeight="12.75" x14ac:dyDescent="0.2"/>
  <cols>
    <col min="1" max="1" width="14" style="1" customWidth="1"/>
    <col min="2" max="2" width="12.5703125" style="1" customWidth="1"/>
    <col min="3" max="3" width="21.140625" style="1" customWidth="1"/>
    <col min="4" max="7" width="2" style="1" bestFit="1" customWidth="1"/>
    <col min="8" max="8" width="8.42578125" style="1" customWidth="1"/>
    <col min="9" max="10" width="15.7109375" style="1" customWidth="1"/>
    <col min="11" max="16384" width="9.140625" style="1"/>
  </cols>
  <sheetData>
    <row r="1" spans="1:12" x14ac:dyDescent="0.2">
      <c r="A1" s="146" t="s">
        <v>4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2" ht="24.95" customHeight="1" x14ac:dyDescent="0.2">
      <c r="A2" s="10" t="s">
        <v>5</v>
      </c>
      <c r="B2" s="4">
        <v>17335677</v>
      </c>
      <c r="C2" s="9" t="s">
        <v>6</v>
      </c>
      <c r="D2" s="5">
        <v>6</v>
      </c>
      <c r="E2" s="2">
        <v>4</v>
      </c>
      <c r="F2" s="2">
        <v>1</v>
      </c>
      <c r="G2" s="5">
        <v>9</v>
      </c>
      <c r="H2" s="2"/>
      <c r="I2" s="5" t="s">
        <v>12</v>
      </c>
      <c r="J2" s="6"/>
    </row>
    <row r="3" spans="1:12" ht="24.95" customHeight="1" x14ac:dyDescent="0.2">
      <c r="A3" s="11" t="s">
        <v>7</v>
      </c>
      <c r="B3" s="7" t="s">
        <v>9</v>
      </c>
      <c r="C3" s="7"/>
      <c r="D3" s="7"/>
      <c r="E3" s="7"/>
      <c r="F3" s="7"/>
      <c r="G3" s="7"/>
      <c r="H3" s="7"/>
      <c r="I3" s="7"/>
      <c r="J3" s="8"/>
    </row>
    <row r="4" spans="1:12" ht="24.95" customHeight="1" x14ac:dyDescent="0.2">
      <c r="A4" s="10" t="s">
        <v>8</v>
      </c>
      <c r="B4" s="2" t="s">
        <v>10</v>
      </c>
      <c r="C4" s="2"/>
      <c r="D4" s="2"/>
      <c r="E4" s="2"/>
      <c r="F4" s="2"/>
      <c r="G4" s="2"/>
      <c r="H4" s="2"/>
      <c r="I4" s="2"/>
      <c r="J4" s="3"/>
    </row>
    <row r="6" spans="1:12" x14ac:dyDescent="0.2">
      <c r="A6" s="153" t="s">
        <v>17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2" ht="15" customHeight="1" x14ac:dyDescent="0.2">
      <c r="A7" s="153" t="s">
        <v>176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2" ht="8.25" customHeight="1" x14ac:dyDescent="0.2"/>
    <row r="9" spans="1:12" x14ac:dyDescent="0.2">
      <c r="I9" s="156" t="s">
        <v>11</v>
      </c>
      <c r="J9" s="156"/>
    </row>
    <row r="10" spans="1:12" s="12" customFormat="1" ht="15" customHeight="1" x14ac:dyDescent="0.2">
      <c r="A10" s="144" t="s">
        <v>0</v>
      </c>
      <c r="B10" s="149" t="s">
        <v>1</v>
      </c>
      <c r="C10" s="150"/>
      <c r="D10" s="149" t="s">
        <v>2</v>
      </c>
      <c r="E10" s="154"/>
      <c r="F10" s="154"/>
      <c r="G10" s="150"/>
      <c r="H10" s="144" t="s">
        <v>3</v>
      </c>
      <c r="I10" s="144" t="s">
        <v>15</v>
      </c>
      <c r="J10" s="144" t="s">
        <v>16</v>
      </c>
    </row>
    <row r="11" spans="1:12" s="13" customFormat="1" ht="11.25" x14ac:dyDescent="0.2">
      <c r="A11" s="145"/>
      <c r="B11" s="151"/>
      <c r="C11" s="152"/>
      <c r="D11" s="151"/>
      <c r="E11" s="155"/>
      <c r="F11" s="155"/>
      <c r="G11" s="152"/>
      <c r="H11" s="145"/>
      <c r="I11" s="145"/>
      <c r="J11" s="145"/>
    </row>
    <row r="12" spans="1:12" s="14" customFormat="1" ht="15" customHeight="1" x14ac:dyDescent="0.2">
      <c r="A12" s="22">
        <v>1</v>
      </c>
      <c r="B12" s="143">
        <v>2</v>
      </c>
      <c r="C12" s="143"/>
      <c r="D12" s="143">
        <v>3</v>
      </c>
      <c r="E12" s="143"/>
      <c r="F12" s="143"/>
      <c r="G12" s="143"/>
      <c r="H12" s="22">
        <v>4</v>
      </c>
      <c r="I12" s="22">
        <v>5</v>
      </c>
      <c r="J12" s="22">
        <v>6</v>
      </c>
    </row>
    <row r="13" spans="1:12" ht="15" customHeight="1" x14ac:dyDescent="0.2">
      <c r="A13" s="25"/>
      <c r="B13" s="163" t="s">
        <v>18</v>
      </c>
      <c r="C13" s="164"/>
      <c r="D13" s="24">
        <v>2</v>
      </c>
      <c r="E13" s="24">
        <v>0</v>
      </c>
      <c r="F13" s="24">
        <v>0</v>
      </c>
      <c r="G13" s="24">
        <v>1</v>
      </c>
      <c r="H13" s="24"/>
      <c r="I13" s="100">
        <v>996082</v>
      </c>
      <c r="J13" s="26">
        <v>1189346</v>
      </c>
    </row>
    <row r="14" spans="1:12" s="15" customFormat="1" ht="12.75" customHeight="1" x14ac:dyDescent="0.2">
      <c r="A14" s="21"/>
      <c r="B14" s="163" t="s">
        <v>19</v>
      </c>
      <c r="C14" s="164"/>
      <c r="D14" s="24">
        <v>2</v>
      </c>
      <c r="E14" s="24">
        <v>0</v>
      </c>
      <c r="F14" s="24">
        <v>0</v>
      </c>
      <c r="G14" s="24">
        <v>2</v>
      </c>
      <c r="H14" s="24"/>
      <c r="I14" s="17"/>
      <c r="J14" s="17"/>
    </row>
    <row r="15" spans="1:12" s="15" customFormat="1" ht="57.75" customHeight="1" x14ac:dyDescent="0.2">
      <c r="A15" s="21">
        <v>820</v>
      </c>
      <c r="B15" s="157" t="s">
        <v>147</v>
      </c>
      <c r="C15" s="157"/>
      <c r="D15" s="24">
        <v>2</v>
      </c>
      <c r="E15" s="24">
        <v>0</v>
      </c>
      <c r="F15" s="24">
        <v>0</v>
      </c>
      <c r="G15" s="24">
        <v>3</v>
      </c>
      <c r="H15" s="16"/>
      <c r="I15" s="17">
        <f>+'820000'!J8</f>
        <v>532.83038999999997</v>
      </c>
      <c r="J15" s="17">
        <v>74617</v>
      </c>
      <c r="L15" s="29"/>
    </row>
    <row r="16" spans="1:12" s="15" customFormat="1" ht="27" customHeight="1" x14ac:dyDescent="0.2">
      <c r="A16" s="21">
        <v>820</v>
      </c>
      <c r="B16" s="157" t="s">
        <v>30</v>
      </c>
      <c r="C16" s="157"/>
      <c r="D16" s="24">
        <v>2</v>
      </c>
      <c r="E16" s="24">
        <v>0</v>
      </c>
      <c r="F16" s="24">
        <v>0</v>
      </c>
      <c r="G16" s="24">
        <v>4</v>
      </c>
      <c r="H16" s="28"/>
      <c r="I16" s="17"/>
      <c r="J16" s="17"/>
    </row>
    <row r="17" spans="1:13" s="15" customFormat="1" x14ac:dyDescent="0.2">
      <c r="A17" s="21">
        <v>822</v>
      </c>
      <c r="B17" s="157" t="s">
        <v>20</v>
      </c>
      <c r="C17" s="157"/>
      <c r="D17" s="24">
        <v>2</v>
      </c>
      <c r="E17" s="24">
        <v>0</v>
      </c>
      <c r="F17" s="24">
        <v>0</v>
      </c>
      <c r="G17" s="24">
        <v>5</v>
      </c>
      <c r="H17" s="16"/>
      <c r="I17" s="17"/>
      <c r="J17" s="17"/>
    </row>
    <row r="18" spans="1:13" s="15" customFormat="1" x14ac:dyDescent="0.2">
      <c r="A18" s="21">
        <v>822</v>
      </c>
      <c r="B18" s="157" t="s">
        <v>21</v>
      </c>
      <c r="C18" s="157"/>
      <c r="D18" s="24">
        <v>2</v>
      </c>
      <c r="E18" s="24">
        <v>0</v>
      </c>
      <c r="F18" s="24">
        <v>0</v>
      </c>
      <c r="G18" s="24">
        <v>6</v>
      </c>
      <c r="H18" s="16"/>
      <c r="I18" s="17"/>
      <c r="J18" s="17"/>
    </row>
    <row r="19" spans="1:13" s="15" customFormat="1" ht="35.25" customHeight="1" x14ac:dyDescent="0.2">
      <c r="A19" s="21">
        <v>821</v>
      </c>
      <c r="B19" s="157" t="s">
        <v>31</v>
      </c>
      <c r="C19" s="157"/>
      <c r="D19" s="24">
        <v>2</v>
      </c>
      <c r="E19" s="24">
        <v>0</v>
      </c>
      <c r="F19" s="24">
        <v>0</v>
      </c>
      <c r="G19" s="24">
        <v>7</v>
      </c>
      <c r="H19" s="16"/>
      <c r="I19" s="17">
        <f>+'821001'!H22</f>
        <v>586</v>
      </c>
      <c r="J19" s="17">
        <v>18048</v>
      </c>
    </row>
    <row r="20" spans="1:13" s="15" customFormat="1" ht="35.25" customHeight="1" x14ac:dyDescent="0.2">
      <c r="A20" s="21">
        <v>821</v>
      </c>
      <c r="B20" s="157" t="s">
        <v>32</v>
      </c>
      <c r="C20" s="157"/>
      <c r="D20" s="24">
        <v>2</v>
      </c>
      <c r="E20" s="24">
        <v>0</v>
      </c>
      <c r="F20" s="24">
        <v>0</v>
      </c>
      <c r="G20" s="24">
        <v>8</v>
      </c>
      <c r="H20" s="16"/>
      <c r="I20" s="17"/>
      <c r="J20" s="17"/>
    </row>
    <row r="21" spans="1:13" s="15" customFormat="1" ht="46.5" customHeight="1" x14ac:dyDescent="0.2">
      <c r="A21" s="21">
        <v>825</v>
      </c>
      <c r="B21" s="157" t="s">
        <v>33</v>
      </c>
      <c r="C21" s="157"/>
      <c r="D21" s="24">
        <v>2</v>
      </c>
      <c r="E21" s="24">
        <v>0</v>
      </c>
      <c r="F21" s="24">
        <v>0</v>
      </c>
      <c r="G21" s="24">
        <v>9</v>
      </c>
      <c r="H21" s="16"/>
      <c r="I21" s="17"/>
      <c r="J21" s="17"/>
    </row>
    <row r="22" spans="1:13" s="15" customFormat="1" ht="48" customHeight="1" x14ac:dyDescent="0.2">
      <c r="A22" s="31">
        <v>825</v>
      </c>
      <c r="B22" s="158" t="s">
        <v>34</v>
      </c>
      <c r="C22" s="158"/>
      <c r="D22" s="32">
        <v>2</v>
      </c>
      <c r="E22" s="32">
        <v>0</v>
      </c>
      <c r="F22" s="32">
        <v>1</v>
      </c>
      <c r="G22" s="32">
        <v>0</v>
      </c>
      <c r="H22" s="33"/>
      <c r="I22" s="17"/>
      <c r="J22" s="17"/>
    </row>
    <row r="23" spans="1:13" s="15" customFormat="1" ht="48" customHeight="1" x14ac:dyDescent="0.2">
      <c r="A23" s="31">
        <v>825</v>
      </c>
      <c r="B23" s="159" t="s">
        <v>35</v>
      </c>
      <c r="C23" s="160"/>
      <c r="D23" s="32">
        <v>2</v>
      </c>
      <c r="E23" s="32">
        <v>0</v>
      </c>
      <c r="F23" s="32">
        <v>1</v>
      </c>
      <c r="G23" s="32">
        <v>1</v>
      </c>
      <c r="H23" s="33"/>
      <c r="I23" s="17"/>
      <c r="J23" s="17"/>
    </row>
    <row r="24" spans="1:13" s="15" customFormat="1" ht="48" customHeight="1" x14ac:dyDescent="0.2">
      <c r="A24" s="31">
        <v>825</v>
      </c>
      <c r="B24" s="159" t="s">
        <v>36</v>
      </c>
      <c r="C24" s="160"/>
      <c r="D24" s="32">
        <v>2</v>
      </c>
      <c r="E24" s="32">
        <v>0</v>
      </c>
      <c r="F24" s="32">
        <v>1</v>
      </c>
      <c r="G24" s="32">
        <v>2</v>
      </c>
      <c r="H24" s="33"/>
      <c r="I24" s="17"/>
      <c r="J24" s="17"/>
    </row>
    <row r="25" spans="1:13" s="15" customFormat="1" ht="36.75" customHeight="1" x14ac:dyDescent="0.2">
      <c r="A25" s="31">
        <v>825</v>
      </c>
      <c r="B25" s="159" t="s">
        <v>37</v>
      </c>
      <c r="C25" s="160"/>
      <c r="D25" s="32">
        <v>2</v>
      </c>
      <c r="E25" s="32">
        <v>0</v>
      </c>
      <c r="F25" s="32">
        <v>1</v>
      </c>
      <c r="G25" s="32">
        <v>3</v>
      </c>
      <c r="H25" s="33"/>
      <c r="I25" s="17"/>
      <c r="J25" s="17"/>
    </row>
    <row r="26" spans="1:13" s="15" customFormat="1" ht="36.75" customHeight="1" x14ac:dyDescent="0.2">
      <c r="A26" s="31">
        <v>825</v>
      </c>
      <c r="B26" s="159" t="s">
        <v>38</v>
      </c>
      <c r="C26" s="160"/>
      <c r="D26" s="32">
        <v>2</v>
      </c>
      <c r="E26" s="32">
        <v>0</v>
      </c>
      <c r="F26" s="32">
        <v>1</v>
      </c>
      <c r="G26" s="32">
        <v>4</v>
      </c>
      <c r="H26" s="33"/>
      <c r="I26" s="17"/>
      <c r="J26" s="17"/>
    </row>
    <row r="27" spans="1:13" s="15" customFormat="1" ht="57.75" customHeight="1" x14ac:dyDescent="0.2">
      <c r="A27" s="31">
        <v>823</v>
      </c>
      <c r="B27" s="159" t="s">
        <v>39</v>
      </c>
      <c r="C27" s="160"/>
      <c r="D27" s="32">
        <v>2</v>
      </c>
      <c r="E27" s="32">
        <v>0</v>
      </c>
      <c r="F27" s="32">
        <v>1</v>
      </c>
      <c r="G27" s="32">
        <v>5</v>
      </c>
      <c r="H27" s="33"/>
      <c r="I27" s="17">
        <f>+'823000'!J37</f>
        <v>29586</v>
      </c>
      <c r="J27" s="17"/>
      <c r="L27" s="42"/>
      <c r="M27" s="29"/>
    </row>
    <row r="28" spans="1:13" s="15" customFormat="1" ht="36.75" customHeight="1" x14ac:dyDescent="0.2">
      <c r="A28" s="31">
        <v>823</v>
      </c>
      <c r="B28" s="159" t="s">
        <v>40</v>
      </c>
      <c r="C28" s="160"/>
      <c r="D28" s="32">
        <v>2</v>
      </c>
      <c r="E28" s="32">
        <v>0</v>
      </c>
      <c r="F28" s="32">
        <v>1</v>
      </c>
      <c r="G28" s="32">
        <v>6</v>
      </c>
      <c r="H28" s="33"/>
      <c r="I28" s="41"/>
      <c r="J28" s="17"/>
    </row>
    <row r="29" spans="1:13" s="15" customFormat="1" ht="25.5" customHeight="1" x14ac:dyDescent="0.2">
      <c r="A29" s="21">
        <v>824</v>
      </c>
      <c r="B29" s="157" t="s">
        <v>41</v>
      </c>
      <c r="C29" s="157"/>
      <c r="D29" s="24">
        <v>2</v>
      </c>
      <c r="E29" s="24">
        <v>0</v>
      </c>
      <c r="F29" s="24">
        <v>1</v>
      </c>
      <c r="G29" s="24">
        <v>7</v>
      </c>
      <c r="H29" s="16"/>
      <c r="I29" s="17"/>
      <c r="J29" s="17"/>
    </row>
    <row r="30" spans="1:13" s="15" customFormat="1" ht="25.5" customHeight="1" x14ac:dyDescent="0.2">
      <c r="A30" s="31">
        <v>824</v>
      </c>
      <c r="B30" s="158" t="s">
        <v>42</v>
      </c>
      <c r="C30" s="158"/>
      <c r="D30" s="32">
        <v>2</v>
      </c>
      <c r="E30" s="32">
        <v>0</v>
      </c>
      <c r="F30" s="32">
        <v>1</v>
      </c>
      <c r="G30" s="32">
        <v>8</v>
      </c>
      <c r="H30" s="33"/>
      <c r="I30" s="17"/>
      <c r="J30" s="17"/>
      <c r="M30" s="29"/>
    </row>
    <row r="31" spans="1:13" s="15" customFormat="1" ht="45" customHeight="1" x14ac:dyDescent="0.2">
      <c r="A31" s="31">
        <v>826</v>
      </c>
      <c r="B31" s="158" t="s">
        <v>43</v>
      </c>
      <c r="C31" s="158"/>
      <c r="D31" s="32">
        <v>2</v>
      </c>
      <c r="E31" s="32">
        <v>0</v>
      </c>
      <c r="F31" s="32">
        <v>1</v>
      </c>
      <c r="G31" s="32">
        <v>9</v>
      </c>
      <c r="H31" s="33"/>
      <c r="I31" s="17"/>
      <c r="J31" s="17"/>
    </row>
    <row r="32" spans="1:13" s="15" customFormat="1" ht="47.25" customHeight="1" x14ac:dyDescent="0.2">
      <c r="A32" s="21">
        <v>826</v>
      </c>
      <c r="B32" s="157" t="s">
        <v>44</v>
      </c>
      <c r="C32" s="157"/>
      <c r="D32" s="24">
        <v>2</v>
      </c>
      <c r="E32" s="24">
        <v>0</v>
      </c>
      <c r="F32" s="24">
        <v>2</v>
      </c>
      <c r="G32" s="24">
        <v>0</v>
      </c>
      <c r="H32" s="16"/>
      <c r="I32" s="17"/>
      <c r="J32" s="17"/>
    </row>
    <row r="33" spans="1:10" s="15" customFormat="1" ht="36" customHeight="1" x14ac:dyDescent="0.2">
      <c r="A33" s="31">
        <v>826</v>
      </c>
      <c r="B33" s="158" t="s">
        <v>45</v>
      </c>
      <c r="C33" s="158"/>
      <c r="D33" s="32">
        <v>2</v>
      </c>
      <c r="E33" s="32">
        <v>0</v>
      </c>
      <c r="F33" s="32">
        <v>2</v>
      </c>
      <c r="G33" s="32">
        <v>1</v>
      </c>
      <c r="H33" s="33"/>
      <c r="I33" s="17"/>
      <c r="J33" s="17"/>
    </row>
    <row r="34" spans="1:10" s="15" customFormat="1" ht="36.75" customHeight="1" x14ac:dyDescent="0.2">
      <c r="A34" s="31">
        <v>826</v>
      </c>
      <c r="B34" s="158" t="s">
        <v>46</v>
      </c>
      <c r="C34" s="158"/>
      <c r="D34" s="32">
        <v>2</v>
      </c>
      <c r="E34" s="32">
        <v>0</v>
      </c>
      <c r="F34" s="32">
        <v>2</v>
      </c>
      <c r="G34" s="32">
        <v>2</v>
      </c>
      <c r="H34" s="33"/>
      <c r="I34" s="17"/>
      <c r="J34" s="17"/>
    </row>
    <row r="35" spans="1:10" s="15" customFormat="1" ht="25.5" customHeight="1" x14ac:dyDescent="0.2">
      <c r="A35" s="21">
        <v>826</v>
      </c>
      <c r="B35" s="161" t="s">
        <v>47</v>
      </c>
      <c r="C35" s="162"/>
      <c r="D35" s="24">
        <v>2</v>
      </c>
      <c r="E35" s="24">
        <v>0</v>
      </c>
      <c r="F35" s="24">
        <v>2</v>
      </c>
      <c r="G35" s="24">
        <v>3</v>
      </c>
      <c r="H35" s="30"/>
      <c r="I35" s="17"/>
      <c r="J35" s="17"/>
    </row>
    <row r="36" spans="1:10" s="15" customFormat="1" ht="26.25" customHeight="1" x14ac:dyDescent="0.2">
      <c r="A36" s="21">
        <v>826</v>
      </c>
      <c r="B36" s="161" t="s">
        <v>48</v>
      </c>
      <c r="C36" s="162"/>
      <c r="D36" s="24">
        <v>2</v>
      </c>
      <c r="E36" s="24">
        <v>0</v>
      </c>
      <c r="F36" s="24">
        <v>2</v>
      </c>
      <c r="G36" s="24">
        <v>4</v>
      </c>
      <c r="H36" s="30"/>
      <c r="I36" s="17"/>
      <c r="J36" s="17"/>
    </row>
    <row r="37" spans="1:10" s="15" customFormat="1" ht="35.25" customHeight="1" x14ac:dyDescent="0.2">
      <c r="A37" s="21">
        <v>826</v>
      </c>
      <c r="B37" s="161" t="s">
        <v>22</v>
      </c>
      <c r="C37" s="162"/>
      <c r="D37" s="24">
        <v>2</v>
      </c>
      <c r="E37" s="24">
        <v>0</v>
      </c>
      <c r="F37" s="24">
        <v>2</v>
      </c>
      <c r="G37" s="24">
        <v>5</v>
      </c>
      <c r="H37" s="30"/>
      <c r="I37" s="17"/>
      <c r="J37" s="17"/>
    </row>
    <row r="38" spans="1:10" s="15" customFormat="1" ht="36.75" customHeight="1" x14ac:dyDescent="0.2">
      <c r="A38" s="21">
        <v>826</v>
      </c>
      <c r="B38" s="161" t="s">
        <v>23</v>
      </c>
      <c r="C38" s="162"/>
      <c r="D38" s="24">
        <v>2</v>
      </c>
      <c r="E38" s="24">
        <v>0</v>
      </c>
      <c r="F38" s="24">
        <v>2</v>
      </c>
      <c r="G38" s="24">
        <v>6</v>
      </c>
      <c r="H38" s="30"/>
      <c r="I38" s="17"/>
      <c r="J38" s="17"/>
    </row>
    <row r="39" spans="1:10" s="15" customFormat="1" ht="26.25" customHeight="1" x14ac:dyDescent="0.2">
      <c r="A39" s="21">
        <v>82</v>
      </c>
      <c r="B39" s="157" t="s">
        <v>24</v>
      </c>
      <c r="C39" s="157"/>
      <c r="D39" s="24">
        <v>2</v>
      </c>
      <c r="E39" s="24">
        <v>0</v>
      </c>
      <c r="F39" s="24">
        <v>2</v>
      </c>
      <c r="G39" s="24">
        <v>7</v>
      </c>
      <c r="H39" s="23"/>
      <c r="I39" s="17"/>
      <c r="J39" s="17"/>
    </row>
    <row r="40" spans="1:10" s="15" customFormat="1" ht="25.5" customHeight="1" x14ac:dyDescent="0.2">
      <c r="A40" s="21">
        <v>82</v>
      </c>
      <c r="B40" s="157" t="s">
        <v>25</v>
      </c>
      <c r="C40" s="157"/>
      <c r="D40" s="24">
        <v>2</v>
      </c>
      <c r="E40" s="24">
        <v>0</v>
      </c>
      <c r="F40" s="24">
        <v>2</v>
      </c>
      <c r="G40" s="24">
        <v>8</v>
      </c>
      <c r="H40" s="23"/>
      <c r="I40" s="17">
        <f>+'821001'!H18+'823000'!J33+'820000'!J10</f>
        <v>4605.8719300000002</v>
      </c>
      <c r="J40" s="17">
        <f>11193+2707</f>
        <v>13900</v>
      </c>
    </row>
    <row r="41" spans="1:10" s="15" customFormat="1" ht="69" customHeight="1" x14ac:dyDescent="0.2">
      <c r="A41" s="27"/>
      <c r="B41" s="166" t="s">
        <v>49</v>
      </c>
      <c r="C41" s="166"/>
      <c r="D41" s="18">
        <v>2</v>
      </c>
      <c r="E41" s="18">
        <v>0</v>
      </c>
      <c r="F41" s="18">
        <v>2</v>
      </c>
      <c r="G41" s="18">
        <v>9</v>
      </c>
      <c r="H41" s="19"/>
      <c r="I41" s="20">
        <f>IF((I15-I16+I17-I18+I19-I20+I21-I22+I23-I24+I25-I26+I27-I28+I29-I30+I31-I32+I33-I34+I35-I36+I37-I38+I39-I40)&gt;=0,I15-I16+I17-I18+I19-I20+I21-I22+I23-I24+I25-I26+I27-I28+I29-I30+I31-I32+I33-I34+I35-I36+I37-I38+I39-I40,0)</f>
        <v>26098.958459999998</v>
      </c>
      <c r="J41" s="20">
        <f>IF((J15-J16+J17-J18+J19-J20+J21-J22+J23-J24+J25-J26+J27-J28+J29-J30+J31-J32+J33-J34+J35-J36+J37-J38+J39-J40)&gt;=0,J15-J16+J17-J18+J19-J20+J21-J22+J23-J24+J25-J26+J27-J28+J29-J30+J31-J32+J33-J34+J35-J36+J37-J38+J39-J40,0)</f>
        <v>78765</v>
      </c>
    </row>
    <row r="42" spans="1:10" s="15" customFormat="1" ht="68.25" customHeight="1" x14ac:dyDescent="0.2">
      <c r="A42" s="27"/>
      <c r="B42" s="166" t="s">
        <v>50</v>
      </c>
      <c r="C42" s="166"/>
      <c r="D42" s="18">
        <v>2</v>
      </c>
      <c r="E42" s="18">
        <v>0</v>
      </c>
      <c r="F42" s="18">
        <v>3</v>
      </c>
      <c r="G42" s="18">
        <v>0</v>
      </c>
      <c r="H42" s="19"/>
      <c r="I42" s="20">
        <f>IF((I15-I16+I17-I18+I19-I20+I21-I22+I23-I24+I25-I26+I27-I28+I29-I30+I31-I32+I33-I34+I35-I36+I37-I38+I39-I40)&lt;0,I15-I16+I17-I18+I19-I20+I21-I22+I23-I24+I25-I26+I27-I28+I29-I30+I31-I32+I33-I34+I35-I36+I37-I38+I39-I40,0)</f>
        <v>0</v>
      </c>
      <c r="J42" s="20">
        <f>IF((J15-J16+J17-J18+J19-J20+J21-J22+J23-J24+J25-J26+J27-J28+J29-J30+J31-J32+J33-J34+J35-J36+J37-J38+J39-J40)&lt;0,J15-J16+J17-J18+J19-J20+J21-J22+J23-J24+J25-J26+J27-J28+J29-J30+J31-J32+J33-J34+J35-J36+J37-J38+J39-J40,0)</f>
        <v>0</v>
      </c>
    </row>
    <row r="43" spans="1:10" s="15" customFormat="1" ht="26.25" customHeight="1" x14ac:dyDescent="0.2">
      <c r="A43" s="27"/>
      <c r="B43" s="166" t="s">
        <v>51</v>
      </c>
      <c r="C43" s="166"/>
      <c r="D43" s="18">
        <v>2</v>
      </c>
      <c r="E43" s="18">
        <v>0</v>
      </c>
      <c r="F43" s="18">
        <v>3</v>
      </c>
      <c r="G43" s="18">
        <v>1</v>
      </c>
      <c r="H43" s="19"/>
      <c r="I43" s="20">
        <f>IF((I13-I14+I41-I42)&gt;=0,I13-I14+I41-I42,0)</f>
        <v>1022180.95846</v>
      </c>
      <c r="J43" s="20">
        <f>IF((J13-J14+J41-J42)&gt;=0,J13-J14+J41-J42,0)</f>
        <v>1268111</v>
      </c>
    </row>
    <row r="44" spans="1:10" s="15" customFormat="1" ht="26.25" customHeight="1" x14ac:dyDescent="0.2">
      <c r="A44" s="27"/>
      <c r="B44" s="166" t="s">
        <v>52</v>
      </c>
      <c r="C44" s="166"/>
      <c r="D44" s="18">
        <v>2</v>
      </c>
      <c r="E44" s="18">
        <v>0</v>
      </c>
      <c r="F44" s="18">
        <v>3</v>
      </c>
      <c r="G44" s="18">
        <v>2</v>
      </c>
      <c r="H44" s="19"/>
      <c r="I44" s="20">
        <f>-IF((I13-I14+I41-I42)&lt;0,I13-I14+I41-I42,0)</f>
        <v>0</v>
      </c>
      <c r="J44" s="20">
        <f>-IF((J13-J14+J41-J42)&lt;0,J13-J14+J41-J42,0)</f>
        <v>0</v>
      </c>
    </row>
    <row r="45" spans="1:10" s="15" customFormat="1" ht="25.5" customHeight="1" x14ac:dyDescent="0.2">
      <c r="A45" s="21"/>
      <c r="B45" s="157" t="s">
        <v>26</v>
      </c>
      <c r="C45" s="157"/>
      <c r="D45" s="24">
        <v>2</v>
      </c>
      <c r="E45" s="24">
        <v>0</v>
      </c>
      <c r="F45" s="24">
        <v>3</v>
      </c>
      <c r="G45" s="24">
        <v>3</v>
      </c>
      <c r="H45" s="23"/>
      <c r="I45" s="17">
        <f>I43</f>
        <v>1022180.95846</v>
      </c>
      <c r="J45" s="17">
        <f>J43</f>
        <v>1268111</v>
      </c>
    </row>
    <row r="46" spans="1:10" s="15" customFormat="1" ht="26.25" customHeight="1" x14ac:dyDescent="0.2">
      <c r="A46" s="21"/>
      <c r="B46" s="157" t="s">
        <v>28</v>
      </c>
      <c r="C46" s="157"/>
      <c r="D46" s="24">
        <v>2</v>
      </c>
      <c r="E46" s="24">
        <v>0</v>
      </c>
      <c r="F46" s="24">
        <v>3</v>
      </c>
      <c r="G46" s="24">
        <v>4</v>
      </c>
      <c r="H46" s="23"/>
      <c r="I46" s="17"/>
      <c r="J46" s="17"/>
    </row>
    <row r="47" spans="1:10" s="15" customFormat="1" ht="26.25" customHeight="1" x14ac:dyDescent="0.2">
      <c r="A47" s="21"/>
      <c r="B47" s="157" t="s">
        <v>27</v>
      </c>
      <c r="C47" s="157"/>
      <c r="D47" s="24">
        <v>2</v>
      </c>
      <c r="E47" s="24">
        <v>0</v>
      </c>
      <c r="F47" s="24">
        <v>3</v>
      </c>
      <c r="G47" s="24">
        <v>5</v>
      </c>
      <c r="H47" s="23"/>
      <c r="I47" s="17"/>
      <c r="J47" s="17"/>
    </row>
    <row r="48" spans="1:10" s="15" customFormat="1" ht="26.25" customHeight="1" x14ac:dyDescent="0.2">
      <c r="A48" s="21"/>
      <c r="B48" s="157" t="s">
        <v>29</v>
      </c>
      <c r="C48" s="157"/>
      <c r="D48" s="24">
        <v>2</v>
      </c>
      <c r="E48" s="24">
        <v>0</v>
      </c>
      <c r="F48" s="24">
        <v>3</v>
      </c>
      <c r="G48" s="24">
        <v>6</v>
      </c>
      <c r="H48" s="23"/>
      <c r="I48" s="17"/>
      <c r="J48" s="17"/>
    </row>
    <row r="49" spans="1:10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">
      <c r="A51" s="12" t="s">
        <v>13</v>
      </c>
      <c r="B51" s="12"/>
      <c r="C51" s="12"/>
      <c r="D51" s="12"/>
      <c r="E51" s="12"/>
      <c r="F51" s="12"/>
      <c r="G51" s="12"/>
      <c r="H51" s="12"/>
      <c r="I51" s="167" t="s">
        <v>14</v>
      </c>
      <c r="J51" s="167"/>
    </row>
    <row r="52" spans="1:10" x14ac:dyDescent="0.2">
      <c r="A52" s="12" t="s">
        <v>188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">
      <c r="A53" s="12"/>
      <c r="B53" s="12"/>
      <c r="C53" s="12"/>
      <c r="D53" s="12"/>
      <c r="E53" s="12"/>
      <c r="F53" s="12"/>
      <c r="G53" s="12"/>
      <c r="H53" s="12"/>
      <c r="I53" s="165"/>
      <c r="J53" s="165"/>
    </row>
    <row r="54" spans="1:10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pans="1:10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</row>
    <row r="97" spans="1:10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</row>
    <row r="99" spans="1:10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</row>
    <row r="100" spans="1:10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0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0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0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0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0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0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0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1:10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0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1:10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0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1:10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</row>
    <row r="129" spans="1:10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1:10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1:10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1:10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</row>
    <row r="133" spans="1:10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</row>
    <row r="134" spans="1:10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1:10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1:10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1:10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1:10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</row>
    <row r="139" spans="1:10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</row>
    <row r="140" spans="1:10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</row>
    <row r="141" spans="1:10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1:10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1:10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</row>
    <row r="144" spans="1:10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</row>
    <row r="145" spans="1:10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</row>
    <row r="146" spans="1:10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</row>
    <row r="147" spans="1:10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</row>
    <row r="148" spans="1:10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</row>
    <row r="149" spans="1:10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</row>
    <row r="150" spans="1:10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</row>
    <row r="151" spans="1:10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</row>
    <row r="152" spans="1:10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</row>
    <row r="153" spans="1:10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</row>
    <row r="155" spans="1:10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</row>
    <row r="156" spans="1:10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10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</row>
    <row r="158" spans="1:10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</row>
    <row r="159" spans="1:10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</row>
    <row r="160" spans="1:10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</row>
    <row r="161" spans="1:10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</row>
    <row r="162" spans="1:10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</row>
    <row r="163" spans="1:10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</row>
    <row r="164" spans="1:10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</row>
    <row r="165" spans="1:10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0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</row>
    <row r="167" spans="1:10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</row>
    <row r="168" spans="1:10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</row>
    <row r="169" spans="1:10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</row>
    <row r="170" spans="1:10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</row>
    <row r="171" spans="1:10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</row>
    <row r="172" spans="1:10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</row>
    <row r="173" spans="1:10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</row>
    <row r="174" spans="1:10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0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</row>
    <row r="177" spans="1:10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0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</row>
    <row r="179" spans="1:10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</row>
    <row r="180" spans="1:10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</row>
    <row r="181" spans="1:10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</row>
    <row r="184" spans="1:10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</row>
    <row r="186" spans="1:10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</row>
    <row r="187" spans="1:10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</row>
    <row r="188" spans="1:10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</row>
    <row r="189" spans="1:10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</row>
    <row r="190" spans="1:10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</row>
    <row r="191" spans="1:10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</row>
    <row r="192" spans="1:10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</row>
    <row r="193" spans="1:10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</row>
    <row r="194" spans="1:10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</row>
    <row r="195" spans="1:10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</row>
    <row r="196" spans="1:10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</row>
    <row r="197" spans="1:10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</row>
    <row r="198" spans="1:10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</row>
    <row r="199" spans="1:10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</row>
    <row r="200" spans="1:10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</row>
    <row r="201" spans="1:10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</row>
    <row r="202" spans="1:10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</row>
    <row r="203" spans="1:10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</row>
    <row r="204" spans="1:10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</row>
    <row r="205" spans="1:10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</row>
    <row r="206" spans="1:10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</row>
    <row r="208" spans="1:10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</row>
    <row r="209" spans="1:10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</row>
    <row r="210" spans="1:10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</row>
    <row r="212" spans="1:10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</row>
    <row r="213" spans="1:10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</row>
    <row r="215" spans="1:10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</row>
    <row r="216" spans="1:10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</row>
    <row r="217" spans="1:10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</row>
    <row r="218" spans="1:10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</row>
    <row r="219" spans="1:10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</row>
    <row r="220" spans="1:10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0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</row>
    <row r="222" spans="1:10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</row>
    <row r="223" spans="1:10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</row>
    <row r="224" spans="1:10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</row>
    <row r="225" spans="1:10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</row>
    <row r="226" spans="1:10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</row>
    <row r="227" spans="1:10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</row>
    <row r="228" spans="1:10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</row>
    <row r="229" spans="1:10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</row>
    <row r="230" spans="1:10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0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0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0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0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0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0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0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0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0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</row>
    <row r="253" spans="1:10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</row>
    <row r="254" spans="1:10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</row>
    <row r="255" spans="1:10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</row>
    <row r="256" spans="1:10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</row>
    <row r="257" spans="1:10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</row>
    <row r="258" spans="1:10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</row>
    <row r="259" spans="1:10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</row>
    <row r="260" spans="1:10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</row>
    <row r="261" spans="1:10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</row>
    <row r="262" spans="1:10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</row>
    <row r="263" spans="1:10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</row>
    <row r="264" spans="1:10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</row>
    <row r="265" spans="1:10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</row>
    <row r="266" spans="1:10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</row>
    <row r="267" spans="1:10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</row>
    <row r="268" spans="1:10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</row>
    <row r="271" spans="1:10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</row>
    <row r="273" spans="1:10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</row>
    <row r="274" spans="1:10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</row>
    <row r="275" spans="1:10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0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</row>
    <row r="277" spans="1:10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</row>
    <row r="278" spans="1:10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</row>
    <row r="279" spans="1:10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</row>
    <row r="280" spans="1:10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</row>
    <row r="281" spans="1:10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</row>
    <row r="282" spans="1:10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</row>
    <row r="283" spans="1:10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</row>
    <row r="284" spans="1:10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</row>
    <row r="285" spans="1:10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</row>
  </sheetData>
  <mergeCells count="50">
    <mergeCell ref="I53:J53"/>
    <mergeCell ref="B32:C32"/>
    <mergeCell ref="B33:C33"/>
    <mergeCell ref="B34:C34"/>
    <mergeCell ref="B39:C39"/>
    <mergeCell ref="B40:C40"/>
    <mergeCell ref="B41:C41"/>
    <mergeCell ref="I51:J51"/>
    <mergeCell ref="B42:C42"/>
    <mergeCell ref="B44:C44"/>
    <mergeCell ref="B43:C43"/>
    <mergeCell ref="B45:C45"/>
    <mergeCell ref="B36:C36"/>
    <mergeCell ref="B37:C37"/>
    <mergeCell ref="B47:C47"/>
    <mergeCell ref="B46:C46"/>
    <mergeCell ref="B48:C48"/>
    <mergeCell ref="B35:C35"/>
    <mergeCell ref="B21:C21"/>
    <mergeCell ref="B22:C22"/>
    <mergeCell ref="B13:C13"/>
    <mergeCell ref="B14:C14"/>
    <mergeCell ref="B25:C25"/>
    <mergeCell ref="B26:C26"/>
    <mergeCell ref="B38:C38"/>
    <mergeCell ref="B27:C27"/>
    <mergeCell ref="B28:C28"/>
    <mergeCell ref="B31:C31"/>
    <mergeCell ref="B15:C15"/>
    <mergeCell ref="B17:C17"/>
    <mergeCell ref="B18:C18"/>
    <mergeCell ref="B20:C20"/>
    <mergeCell ref="B29:C29"/>
    <mergeCell ref="B30:C30"/>
    <mergeCell ref="B19:C19"/>
    <mergeCell ref="B16:C16"/>
    <mergeCell ref="B23:C23"/>
    <mergeCell ref="B24:C24"/>
    <mergeCell ref="D12:G12"/>
    <mergeCell ref="A10:A11"/>
    <mergeCell ref="A1:J1"/>
    <mergeCell ref="B10:C11"/>
    <mergeCell ref="A6:J6"/>
    <mergeCell ref="A7:J7"/>
    <mergeCell ref="I10:I11"/>
    <mergeCell ref="H10:H11"/>
    <mergeCell ref="D10:G11"/>
    <mergeCell ref="J10:J11"/>
    <mergeCell ref="I9:J9"/>
    <mergeCell ref="B12:C12"/>
  </mergeCells>
  <pageMargins left="0.19685039370078741" right="0.19685039370078741" top="0.39370078740157483" bottom="0.19685039370078741" header="0.31496062992125984" footer="0.11811023622047245"/>
  <pageSetup paperSize="9" orientation="portrait" r:id="rId1"/>
  <headerFooter>
    <oddFooter>&amp;R&amp;P</oddFooter>
  </headerFooter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H19" sqref="H19"/>
    </sheetView>
  </sheetViews>
  <sheetFormatPr defaultRowHeight="12.75" x14ac:dyDescent="0.2"/>
  <cols>
    <col min="1" max="1" width="7.85546875" style="35" bestFit="1" customWidth="1"/>
    <col min="2" max="2" width="9.42578125" style="35" customWidth="1"/>
    <col min="3" max="3" width="10.140625" style="35" bestFit="1" customWidth="1"/>
    <col min="4" max="4" width="19.42578125" style="35" customWidth="1"/>
    <col min="5" max="5" width="31.28515625" style="35" customWidth="1"/>
    <col min="6" max="6" width="10.140625" style="35" bestFit="1" customWidth="1"/>
    <col min="7" max="7" width="16.28515625" style="35" customWidth="1"/>
    <col min="8" max="8" width="13" style="37" customWidth="1"/>
    <col min="9" max="9" width="12.85546875" style="37" customWidth="1"/>
    <col min="10" max="10" width="15.28515625" style="37" customWidth="1"/>
    <col min="11" max="11" width="18.140625" style="37" customWidth="1"/>
    <col min="12" max="12" width="16" style="37" customWidth="1"/>
    <col min="13" max="13" width="21.28515625" style="37" customWidth="1"/>
    <col min="14" max="255" width="9.140625" style="38"/>
    <col min="256" max="256" width="7.85546875" style="38" bestFit="1" customWidth="1"/>
    <col min="257" max="257" width="9.42578125" style="38" customWidth="1"/>
    <col min="258" max="258" width="10.140625" style="38" bestFit="1" customWidth="1"/>
    <col min="259" max="259" width="19.42578125" style="38" customWidth="1"/>
    <col min="260" max="260" width="31.28515625" style="38" customWidth="1"/>
    <col min="261" max="261" width="10.140625" style="38" bestFit="1" customWidth="1"/>
    <col min="262" max="262" width="12.42578125" style="38" bestFit="1" customWidth="1"/>
    <col min="263" max="263" width="13" style="38" customWidth="1"/>
    <col min="264" max="264" width="12.85546875" style="38" customWidth="1"/>
    <col min="265" max="265" width="15.28515625" style="38" customWidth="1"/>
    <col min="266" max="266" width="18.140625" style="38" customWidth="1"/>
    <col min="267" max="267" width="16" style="38" customWidth="1"/>
    <col min="268" max="268" width="21.28515625" style="38" customWidth="1"/>
    <col min="269" max="511" width="9.140625" style="38"/>
    <col min="512" max="512" width="7.85546875" style="38" bestFit="1" customWidth="1"/>
    <col min="513" max="513" width="9.42578125" style="38" customWidth="1"/>
    <col min="514" max="514" width="10.140625" style="38" bestFit="1" customWidth="1"/>
    <col min="515" max="515" width="19.42578125" style="38" customWidth="1"/>
    <col min="516" max="516" width="31.28515625" style="38" customWidth="1"/>
    <col min="517" max="517" width="10.140625" style="38" bestFit="1" customWidth="1"/>
    <col min="518" max="518" width="12.42578125" style="38" bestFit="1" customWidth="1"/>
    <col min="519" max="519" width="13" style="38" customWidth="1"/>
    <col min="520" max="520" width="12.85546875" style="38" customWidth="1"/>
    <col min="521" max="521" width="15.28515625" style="38" customWidth="1"/>
    <col min="522" max="522" width="18.140625" style="38" customWidth="1"/>
    <col min="523" max="523" width="16" style="38" customWidth="1"/>
    <col min="524" max="524" width="21.28515625" style="38" customWidth="1"/>
    <col min="525" max="767" width="9.140625" style="38"/>
    <col min="768" max="768" width="7.85546875" style="38" bestFit="1" customWidth="1"/>
    <col min="769" max="769" width="9.42578125" style="38" customWidth="1"/>
    <col min="770" max="770" width="10.140625" style="38" bestFit="1" customWidth="1"/>
    <col min="771" max="771" width="19.42578125" style="38" customWidth="1"/>
    <col min="772" max="772" width="31.28515625" style="38" customWidth="1"/>
    <col min="773" max="773" width="10.140625" style="38" bestFit="1" customWidth="1"/>
    <col min="774" max="774" width="12.42578125" style="38" bestFit="1" customWidth="1"/>
    <col min="775" max="775" width="13" style="38" customWidth="1"/>
    <col min="776" max="776" width="12.85546875" style="38" customWidth="1"/>
    <col min="777" max="777" width="15.28515625" style="38" customWidth="1"/>
    <col min="778" max="778" width="18.140625" style="38" customWidth="1"/>
    <col min="779" max="779" width="16" style="38" customWidth="1"/>
    <col min="780" max="780" width="21.28515625" style="38" customWidth="1"/>
    <col min="781" max="1023" width="9.140625" style="38"/>
    <col min="1024" max="1024" width="7.85546875" style="38" bestFit="1" customWidth="1"/>
    <col min="1025" max="1025" width="9.42578125" style="38" customWidth="1"/>
    <col min="1026" max="1026" width="10.140625" style="38" bestFit="1" customWidth="1"/>
    <col min="1027" max="1027" width="19.42578125" style="38" customWidth="1"/>
    <col min="1028" max="1028" width="31.28515625" style="38" customWidth="1"/>
    <col min="1029" max="1029" width="10.140625" style="38" bestFit="1" customWidth="1"/>
    <col min="1030" max="1030" width="12.42578125" style="38" bestFit="1" customWidth="1"/>
    <col min="1031" max="1031" width="13" style="38" customWidth="1"/>
    <col min="1032" max="1032" width="12.85546875" style="38" customWidth="1"/>
    <col min="1033" max="1033" width="15.28515625" style="38" customWidth="1"/>
    <col min="1034" max="1034" width="18.140625" style="38" customWidth="1"/>
    <col min="1035" max="1035" width="16" style="38" customWidth="1"/>
    <col min="1036" max="1036" width="21.28515625" style="38" customWidth="1"/>
    <col min="1037" max="1279" width="9.140625" style="38"/>
    <col min="1280" max="1280" width="7.85546875" style="38" bestFit="1" customWidth="1"/>
    <col min="1281" max="1281" width="9.42578125" style="38" customWidth="1"/>
    <col min="1282" max="1282" width="10.140625" style="38" bestFit="1" customWidth="1"/>
    <col min="1283" max="1283" width="19.42578125" style="38" customWidth="1"/>
    <col min="1284" max="1284" width="31.28515625" style="38" customWidth="1"/>
    <col min="1285" max="1285" width="10.140625" style="38" bestFit="1" customWidth="1"/>
    <col min="1286" max="1286" width="12.42578125" style="38" bestFit="1" customWidth="1"/>
    <col min="1287" max="1287" width="13" style="38" customWidth="1"/>
    <col min="1288" max="1288" width="12.85546875" style="38" customWidth="1"/>
    <col min="1289" max="1289" width="15.28515625" style="38" customWidth="1"/>
    <col min="1290" max="1290" width="18.140625" style="38" customWidth="1"/>
    <col min="1291" max="1291" width="16" style="38" customWidth="1"/>
    <col min="1292" max="1292" width="21.28515625" style="38" customWidth="1"/>
    <col min="1293" max="1535" width="9.140625" style="38"/>
    <col min="1536" max="1536" width="7.85546875" style="38" bestFit="1" customWidth="1"/>
    <col min="1537" max="1537" width="9.42578125" style="38" customWidth="1"/>
    <col min="1538" max="1538" width="10.140625" style="38" bestFit="1" customWidth="1"/>
    <col min="1539" max="1539" width="19.42578125" style="38" customWidth="1"/>
    <col min="1540" max="1540" width="31.28515625" style="38" customWidth="1"/>
    <col min="1541" max="1541" width="10.140625" style="38" bestFit="1" customWidth="1"/>
    <col min="1542" max="1542" width="12.42578125" style="38" bestFit="1" customWidth="1"/>
    <col min="1543" max="1543" width="13" style="38" customWidth="1"/>
    <col min="1544" max="1544" width="12.85546875" style="38" customWidth="1"/>
    <col min="1545" max="1545" width="15.28515625" style="38" customWidth="1"/>
    <col min="1546" max="1546" width="18.140625" style="38" customWidth="1"/>
    <col min="1547" max="1547" width="16" style="38" customWidth="1"/>
    <col min="1548" max="1548" width="21.28515625" style="38" customWidth="1"/>
    <col min="1549" max="1791" width="9.140625" style="38"/>
    <col min="1792" max="1792" width="7.85546875" style="38" bestFit="1" customWidth="1"/>
    <col min="1793" max="1793" width="9.42578125" style="38" customWidth="1"/>
    <col min="1794" max="1794" width="10.140625" style="38" bestFit="1" customWidth="1"/>
    <col min="1795" max="1795" width="19.42578125" style="38" customWidth="1"/>
    <col min="1796" max="1796" width="31.28515625" style="38" customWidth="1"/>
    <col min="1797" max="1797" width="10.140625" style="38" bestFit="1" customWidth="1"/>
    <col min="1798" max="1798" width="12.42578125" style="38" bestFit="1" customWidth="1"/>
    <col min="1799" max="1799" width="13" style="38" customWidth="1"/>
    <col min="1800" max="1800" width="12.85546875" style="38" customWidth="1"/>
    <col min="1801" max="1801" width="15.28515625" style="38" customWidth="1"/>
    <col min="1802" max="1802" width="18.140625" style="38" customWidth="1"/>
    <col min="1803" max="1803" width="16" style="38" customWidth="1"/>
    <col min="1804" max="1804" width="21.28515625" style="38" customWidth="1"/>
    <col min="1805" max="2047" width="9.140625" style="38"/>
    <col min="2048" max="2048" width="7.85546875" style="38" bestFit="1" customWidth="1"/>
    <col min="2049" max="2049" width="9.42578125" style="38" customWidth="1"/>
    <col min="2050" max="2050" width="10.140625" style="38" bestFit="1" customWidth="1"/>
    <col min="2051" max="2051" width="19.42578125" style="38" customWidth="1"/>
    <col min="2052" max="2052" width="31.28515625" style="38" customWidth="1"/>
    <col min="2053" max="2053" width="10.140625" style="38" bestFit="1" customWidth="1"/>
    <col min="2054" max="2054" width="12.42578125" style="38" bestFit="1" customWidth="1"/>
    <col min="2055" max="2055" width="13" style="38" customWidth="1"/>
    <col min="2056" max="2056" width="12.85546875" style="38" customWidth="1"/>
    <col min="2057" max="2057" width="15.28515625" style="38" customWidth="1"/>
    <col min="2058" max="2058" width="18.140625" style="38" customWidth="1"/>
    <col min="2059" max="2059" width="16" style="38" customWidth="1"/>
    <col min="2060" max="2060" width="21.28515625" style="38" customWidth="1"/>
    <col min="2061" max="2303" width="9.140625" style="38"/>
    <col min="2304" max="2304" width="7.85546875" style="38" bestFit="1" customWidth="1"/>
    <col min="2305" max="2305" width="9.42578125" style="38" customWidth="1"/>
    <col min="2306" max="2306" width="10.140625" style="38" bestFit="1" customWidth="1"/>
    <col min="2307" max="2307" width="19.42578125" style="38" customWidth="1"/>
    <col min="2308" max="2308" width="31.28515625" style="38" customWidth="1"/>
    <col min="2309" max="2309" width="10.140625" style="38" bestFit="1" customWidth="1"/>
    <col min="2310" max="2310" width="12.42578125" style="38" bestFit="1" customWidth="1"/>
    <col min="2311" max="2311" width="13" style="38" customWidth="1"/>
    <col min="2312" max="2312" width="12.85546875" style="38" customWidth="1"/>
    <col min="2313" max="2313" width="15.28515625" style="38" customWidth="1"/>
    <col min="2314" max="2314" width="18.140625" style="38" customWidth="1"/>
    <col min="2315" max="2315" width="16" style="38" customWidth="1"/>
    <col min="2316" max="2316" width="21.28515625" style="38" customWidth="1"/>
    <col min="2317" max="2559" width="9.140625" style="38"/>
    <col min="2560" max="2560" width="7.85546875" style="38" bestFit="1" customWidth="1"/>
    <col min="2561" max="2561" width="9.42578125" style="38" customWidth="1"/>
    <col min="2562" max="2562" width="10.140625" style="38" bestFit="1" customWidth="1"/>
    <col min="2563" max="2563" width="19.42578125" style="38" customWidth="1"/>
    <col min="2564" max="2564" width="31.28515625" style="38" customWidth="1"/>
    <col min="2565" max="2565" width="10.140625" style="38" bestFit="1" customWidth="1"/>
    <col min="2566" max="2566" width="12.42578125" style="38" bestFit="1" customWidth="1"/>
    <col min="2567" max="2567" width="13" style="38" customWidth="1"/>
    <col min="2568" max="2568" width="12.85546875" style="38" customWidth="1"/>
    <col min="2569" max="2569" width="15.28515625" style="38" customWidth="1"/>
    <col min="2570" max="2570" width="18.140625" style="38" customWidth="1"/>
    <col min="2571" max="2571" width="16" style="38" customWidth="1"/>
    <col min="2572" max="2572" width="21.28515625" style="38" customWidth="1"/>
    <col min="2573" max="2815" width="9.140625" style="38"/>
    <col min="2816" max="2816" width="7.85546875" style="38" bestFit="1" customWidth="1"/>
    <col min="2817" max="2817" width="9.42578125" style="38" customWidth="1"/>
    <col min="2818" max="2818" width="10.140625" style="38" bestFit="1" customWidth="1"/>
    <col min="2819" max="2819" width="19.42578125" style="38" customWidth="1"/>
    <col min="2820" max="2820" width="31.28515625" style="38" customWidth="1"/>
    <col min="2821" max="2821" width="10.140625" style="38" bestFit="1" customWidth="1"/>
    <col min="2822" max="2822" width="12.42578125" style="38" bestFit="1" customWidth="1"/>
    <col min="2823" max="2823" width="13" style="38" customWidth="1"/>
    <col min="2824" max="2824" width="12.85546875" style="38" customWidth="1"/>
    <col min="2825" max="2825" width="15.28515625" style="38" customWidth="1"/>
    <col min="2826" max="2826" width="18.140625" style="38" customWidth="1"/>
    <col min="2827" max="2827" width="16" style="38" customWidth="1"/>
    <col min="2828" max="2828" width="21.28515625" style="38" customWidth="1"/>
    <col min="2829" max="3071" width="9.140625" style="38"/>
    <col min="3072" max="3072" width="7.85546875" style="38" bestFit="1" customWidth="1"/>
    <col min="3073" max="3073" width="9.42578125" style="38" customWidth="1"/>
    <col min="3074" max="3074" width="10.140625" style="38" bestFit="1" customWidth="1"/>
    <col min="3075" max="3075" width="19.42578125" style="38" customWidth="1"/>
    <col min="3076" max="3076" width="31.28515625" style="38" customWidth="1"/>
    <col min="3077" max="3077" width="10.140625" style="38" bestFit="1" customWidth="1"/>
    <col min="3078" max="3078" width="12.42578125" style="38" bestFit="1" customWidth="1"/>
    <col min="3079" max="3079" width="13" style="38" customWidth="1"/>
    <col min="3080" max="3080" width="12.85546875" style="38" customWidth="1"/>
    <col min="3081" max="3081" width="15.28515625" style="38" customWidth="1"/>
    <col min="3082" max="3082" width="18.140625" style="38" customWidth="1"/>
    <col min="3083" max="3083" width="16" style="38" customWidth="1"/>
    <col min="3084" max="3084" width="21.28515625" style="38" customWidth="1"/>
    <col min="3085" max="3327" width="9.140625" style="38"/>
    <col min="3328" max="3328" width="7.85546875" style="38" bestFit="1" customWidth="1"/>
    <col min="3329" max="3329" width="9.42578125" style="38" customWidth="1"/>
    <col min="3330" max="3330" width="10.140625" style="38" bestFit="1" customWidth="1"/>
    <col min="3331" max="3331" width="19.42578125" style="38" customWidth="1"/>
    <col min="3332" max="3332" width="31.28515625" style="38" customWidth="1"/>
    <col min="3333" max="3333" width="10.140625" style="38" bestFit="1" customWidth="1"/>
    <col min="3334" max="3334" width="12.42578125" style="38" bestFit="1" customWidth="1"/>
    <col min="3335" max="3335" width="13" style="38" customWidth="1"/>
    <col min="3336" max="3336" width="12.85546875" style="38" customWidth="1"/>
    <col min="3337" max="3337" width="15.28515625" style="38" customWidth="1"/>
    <col min="3338" max="3338" width="18.140625" style="38" customWidth="1"/>
    <col min="3339" max="3339" width="16" style="38" customWidth="1"/>
    <col min="3340" max="3340" width="21.28515625" style="38" customWidth="1"/>
    <col min="3341" max="3583" width="9.140625" style="38"/>
    <col min="3584" max="3584" width="7.85546875" style="38" bestFit="1" customWidth="1"/>
    <col min="3585" max="3585" width="9.42578125" style="38" customWidth="1"/>
    <col min="3586" max="3586" width="10.140625" style="38" bestFit="1" customWidth="1"/>
    <col min="3587" max="3587" width="19.42578125" style="38" customWidth="1"/>
    <col min="3588" max="3588" width="31.28515625" style="38" customWidth="1"/>
    <col min="3589" max="3589" width="10.140625" style="38" bestFit="1" customWidth="1"/>
    <col min="3590" max="3590" width="12.42578125" style="38" bestFit="1" customWidth="1"/>
    <col min="3591" max="3591" width="13" style="38" customWidth="1"/>
    <col min="3592" max="3592" width="12.85546875" style="38" customWidth="1"/>
    <col min="3593" max="3593" width="15.28515625" style="38" customWidth="1"/>
    <col min="3594" max="3594" width="18.140625" style="38" customWidth="1"/>
    <col min="3595" max="3595" width="16" style="38" customWidth="1"/>
    <col min="3596" max="3596" width="21.28515625" style="38" customWidth="1"/>
    <col min="3597" max="3839" width="9.140625" style="38"/>
    <col min="3840" max="3840" width="7.85546875" style="38" bestFit="1" customWidth="1"/>
    <col min="3841" max="3841" width="9.42578125" style="38" customWidth="1"/>
    <col min="3842" max="3842" width="10.140625" style="38" bestFit="1" customWidth="1"/>
    <col min="3843" max="3843" width="19.42578125" style="38" customWidth="1"/>
    <col min="3844" max="3844" width="31.28515625" style="38" customWidth="1"/>
    <col min="3845" max="3845" width="10.140625" style="38" bestFit="1" customWidth="1"/>
    <col min="3846" max="3846" width="12.42578125" style="38" bestFit="1" customWidth="1"/>
    <col min="3847" max="3847" width="13" style="38" customWidth="1"/>
    <col min="3848" max="3848" width="12.85546875" style="38" customWidth="1"/>
    <col min="3849" max="3849" width="15.28515625" style="38" customWidth="1"/>
    <col min="3850" max="3850" width="18.140625" style="38" customWidth="1"/>
    <col min="3851" max="3851" width="16" style="38" customWidth="1"/>
    <col min="3852" max="3852" width="21.28515625" style="38" customWidth="1"/>
    <col min="3853" max="4095" width="9.140625" style="38"/>
    <col min="4096" max="4096" width="7.85546875" style="38" bestFit="1" customWidth="1"/>
    <col min="4097" max="4097" width="9.42578125" style="38" customWidth="1"/>
    <col min="4098" max="4098" width="10.140625" style="38" bestFit="1" customWidth="1"/>
    <col min="4099" max="4099" width="19.42578125" style="38" customWidth="1"/>
    <col min="4100" max="4100" width="31.28515625" style="38" customWidth="1"/>
    <col min="4101" max="4101" width="10.140625" style="38" bestFit="1" customWidth="1"/>
    <col min="4102" max="4102" width="12.42578125" style="38" bestFit="1" customWidth="1"/>
    <col min="4103" max="4103" width="13" style="38" customWidth="1"/>
    <col min="4104" max="4104" width="12.85546875" style="38" customWidth="1"/>
    <col min="4105" max="4105" width="15.28515625" style="38" customWidth="1"/>
    <col min="4106" max="4106" width="18.140625" style="38" customWidth="1"/>
    <col min="4107" max="4107" width="16" style="38" customWidth="1"/>
    <col min="4108" max="4108" width="21.28515625" style="38" customWidth="1"/>
    <col min="4109" max="4351" width="9.140625" style="38"/>
    <col min="4352" max="4352" width="7.85546875" style="38" bestFit="1" customWidth="1"/>
    <col min="4353" max="4353" width="9.42578125" style="38" customWidth="1"/>
    <col min="4354" max="4354" width="10.140625" style="38" bestFit="1" customWidth="1"/>
    <col min="4355" max="4355" width="19.42578125" style="38" customWidth="1"/>
    <col min="4356" max="4356" width="31.28515625" style="38" customWidth="1"/>
    <col min="4357" max="4357" width="10.140625" style="38" bestFit="1" customWidth="1"/>
    <col min="4358" max="4358" width="12.42578125" style="38" bestFit="1" customWidth="1"/>
    <col min="4359" max="4359" width="13" style="38" customWidth="1"/>
    <col min="4360" max="4360" width="12.85546875" style="38" customWidth="1"/>
    <col min="4361" max="4361" width="15.28515625" style="38" customWidth="1"/>
    <col min="4362" max="4362" width="18.140625" style="38" customWidth="1"/>
    <col min="4363" max="4363" width="16" style="38" customWidth="1"/>
    <col min="4364" max="4364" width="21.28515625" style="38" customWidth="1"/>
    <col min="4365" max="4607" width="9.140625" style="38"/>
    <col min="4608" max="4608" width="7.85546875" style="38" bestFit="1" customWidth="1"/>
    <col min="4609" max="4609" width="9.42578125" style="38" customWidth="1"/>
    <col min="4610" max="4610" width="10.140625" style="38" bestFit="1" customWidth="1"/>
    <col min="4611" max="4611" width="19.42578125" style="38" customWidth="1"/>
    <col min="4612" max="4612" width="31.28515625" style="38" customWidth="1"/>
    <col min="4613" max="4613" width="10.140625" style="38" bestFit="1" customWidth="1"/>
    <col min="4614" max="4614" width="12.42578125" style="38" bestFit="1" customWidth="1"/>
    <col min="4615" max="4615" width="13" style="38" customWidth="1"/>
    <col min="4616" max="4616" width="12.85546875" style="38" customWidth="1"/>
    <col min="4617" max="4617" width="15.28515625" style="38" customWidth="1"/>
    <col min="4618" max="4618" width="18.140625" style="38" customWidth="1"/>
    <col min="4619" max="4619" width="16" style="38" customWidth="1"/>
    <col min="4620" max="4620" width="21.28515625" style="38" customWidth="1"/>
    <col min="4621" max="4863" width="9.140625" style="38"/>
    <col min="4864" max="4864" width="7.85546875" style="38" bestFit="1" customWidth="1"/>
    <col min="4865" max="4865" width="9.42578125" style="38" customWidth="1"/>
    <col min="4866" max="4866" width="10.140625" style="38" bestFit="1" customWidth="1"/>
    <col min="4867" max="4867" width="19.42578125" style="38" customWidth="1"/>
    <col min="4868" max="4868" width="31.28515625" style="38" customWidth="1"/>
    <col min="4869" max="4869" width="10.140625" style="38" bestFit="1" customWidth="1"/>
    <col min="4870" max="4870" width="12.42578125" style="38" bestFit="1" customWidth="1"/>
    <col min="4871" max="4871" width="13" style="38" customWidth="1"/>
    <col min="4872" max="4872" width="12.85546875" style="38" customWidth="1"/>
    <col min="4873" max="4873" width="15.28515625" style="38" customWidth="1"/>
    <col min="4874" max="4874" width="18.140625" style="38" customWidth="1"/>
    <col min="4875" max="4875" width="16" style="38" customWidth="1"/>
    <col min="4876" max="4876" width="21.28515625" style="38" customWidth="1"/>
    <col min="4877" max="5119" width="9.140625" style="38"/>
    <col min="5120" max="5120" width="7.85546875" style="38" bestFit="1" customWidth="1"/>
    <col min="5121" max="5121" width="9.42578125" style="38" customWidth="1"/>
    <col min="5122" max="5122" width="10.140625" style="38" bestFit="1" customWidth="1"/>
    <col min="5123" max="5123" width="19.42578125" style="38" customWidth="1"/>
    <col min="5124" max="5124" width="31.28515625" style="38" customWidth="1"/>
    <col min="5125" max="5125" width="10.140625" style="38" bestFit="1" customWidth="1"/>
    <col min="5126" max="5126" width="12.42578125" style="38" bestFit="1" customWidth="1"/>
    <col min="5127" max="5127" width="13" style="38" customWidth="1"/>
    <col min="5128" max="5128" width="12.85546875" style="38" customWidth="1"/>
    <col min="5129" max="5129" width="15.28515625" style="38" customWidth="1"/>
    <col min="5130" max="5130" width="18.140625" style="38" customWidth="1"/>
    <col min="5131" max="5131" width="16" style="38" customWidth="1"/>
    <col min="5132" max="5132" width="21.28515625" style="38" customWidth="1"/>
    <col min="5133" max="5375" width="9.140625" style="38"/>
    <col min="5376" max="5376" width="7.85546875" style="38" bestFit="1" customWidth="1"/>
    <col min="5377" max="5377" width="9.42578125" style="38" customWidth="1"/>
    <col min="5378" max="5378" width="10.140625" style="38" bestFit="1" customWidth="1"/>
    <col min="5379" max="5379" width="19.42578125" style="38" customWidth="1"/>
    <col min="5380" max="5380" width="31.28515625" style="38" customWidth="1"/>
    <col min="5381" max="5381" width="10.140625" style="38" bestFit="1" customWidth="1"/>
    <col min="5382" max="5382" width="12.42578125" style="38" bestFit="1" customWidth="1"/>
    <col min="5383" max="5383" width="13" style="38" customWidth="1"/>
    <col min="5384" max="5384" width="12.85546875" style="38" customWidth="1"/>
    <col min="5385" max="5385" width="15.28515625" style="38" customWidth="1"/>
    <col min="5386" max="5386" width="18.140625" style="38" customWidth="1"/>
    <col min="5387" max="5387" width="16" style="38" customWidth="1"/>
    <col min="5388" max="5388" width="21.28515625" style="38" customWidth="1"/>
    <col min="5389" max="5631" width="9.140625" style="38"/>
    <col min="5632" max="5632" width="7.85546875" style="38" bestFit="1" customWidth="1"/>
    <col min="5633" max="5633" width="9.42578125" style="38" customWidth="1"/>
    <col min="5634" max="5634" width="10.140625" style="38" bestFit="1" customWidth="1"/>
    <col min="5635" max="5635" width="19.42578125" style="38" customWidth="1"/>
    <col min="5636" max="5636" width="31.28515625" style="38" customWidth="1"/>
    <col min="5637" max="5637" width="10.140625" style="38" bestFit="1" customWidth="1"/>
    <col min="5638" max="5638" width="12.42578125" style="38" bestFit="1" customWidth="1"/>
    <col min="5639" max="5639" width="13" style="38" customWidth="1"/>
    <col min="5640" max="5640" width="12.85546875" style="38" customWidth="1"/>
    <col min="5641" max="5641" width="15.28515625" style="38" customWidth="1"/>
    <col min="5642" max="5642" width="18.140625" style="38" customWidth="1"/>
    <col min="5643" max="5643" width="16" style="38" customWidth="1"/>
    <col min="5644" max="5644" width="21.28515625" style="38" customWidth="1"/>
    <col min="5645" max="5887" width="9.140625" style="38"/>
    <col min="5888" max="5888" width="7.85546875" style="38" bestFit="1" customWidth="1"/>
    <col min="5889" max="5889" width="9.42578125" style="38" customWidth="1"/>
    <col min="5890" max="5890" width="10.140625" style="38" bestFit="1" customWidth="1"/>
    <col min="5891" max="5891" width="19.42578125" style="38" customWidth="1"/>
    <col min="5892" max="5892" width="31.28515625" style="38" customWidth="1"/>
    <col min="5893" max="5893" width="10.140625" style="38" bestFit="1" customWidth="1"/>
    <col min="5894" max="5894" width="12.42578125" style="38" bestFit="1" customWidth="1"/>
    <col min="5895" max="5895" width="13" style="38" customWidth="1"/>
    <col min="5896" max="5896" width="12.85546875" style="38" customWidth="1"/>
    <col min="5897" max="5897" width="15.28515625" style="38" customWidth="1"/>
    <col min="5898" max="5898" width="18.140625" style="38" customWidth="1"/>
    <col min="5899" max="5899" width="16" style="38" customWidth="1"/>
    <col min="5900" max="5900" width="21.28515625" style="38" customWidth="1"/>
    <col min="5901" max="6143" width="9.140625" style="38"/>
    <col min="6144" max="6144" width="7.85546875" style="38" bestFit="1" customWidth="1"/>
    <col min="6145" max="6145" width="9.42578125" style="38" customWidth="1"/>
    <col min="6146" max="6146" width="10.140625" style="38" bestFit="1" customWidth="1"/>
    <col min="6147" max="6147" width="19.42578125" style="38" customWidth="1"/>
    <col min="6148" max="6148" width="31.28515625" style="38" customWidth="1"/>
    <col min="6149" max="6149" width="10.140625" style="38" bestFit="1" customWidth="1"/>
    <col min="6150" max="6150" width="12.42578125" style="38" bestFit="1" customWidth="1"/>
    <col min="6151" max="6151" width="13" style="38" customWidth="1"/>
    <col min="6152" max="6152" width="12.85546875" style="38" customWidth="1"/>
    <col min="6153" max="6153" width="15.28515625" style="38" customWidth="1"/>
    <col min="6154" max="6154" width="18.140625" style="38" customWidth="1"/>
    <col min="6155" max="6155" width="16" style="38" customWidth="1"/>
    <col min="6156" max="6156" width="21.28515625" style="38" customWidth="1"/>
    <col min="6157" max="6399" width="9.140625" style="38"/>
    <col min="6400" max="6400" width="7.85546875" style="38" bestFit="1" customWidth="1"/>
    <col min="6401" max="6401" width="9.42578125" style="38" customWidth="1"/>
    <col min="6402" max="6402" width="10.140625" style="38" bestFit="1" customWidth="1"/>
    <col min="6403" max="6403" width="19.42578125" style="38" customWidth="1"/>
    <col min="6404" max="6404" width="31.28515625" style="38" customWidth="1"/>
    <col min="6405" max="6405" width="10.140625" style="38" bestFit="1" customWidth="1"/>
    <col min="6406" max="6406" width="12.42578125" style="38" bestFit="1" customWidth="1"/>
    <col min="6407" max="6407" width="13" style="38" customWidth="1"/>
    <col min="6408" max="6408" width="12.85546875" style="38" customWidth="1"/>
    <col min="6409" max="6409" width="15.28515625" style="38" customWidth="1"/>
    <col min="6410" max="6410" width="18.140625" style="38" customWidth="1"/>
    <col min="6411" max="6411" width="16" style="38" customWidth="1"/>
    <col min="6412" max="6412" width="21.28515625" style="38" customWidth="1"/>
    <col min="6413" max="6655" width="9.140625" style="38"/>
    <col min="6656" max="6656" width="7.85546875" style="38" bestFit="1" customWidth="1"/>
    <col min="6657" max="6657" width="9.42578125" style="38" customWidth="1"/>
    <col min="6658" max="6658" width="10.140625" style="38" bestFit="1" customWidth="1"/>
    <col min="6659" max="6659" width="19.42578125" style="38" customWidth="1"/>
    <col min="6660" max="6660" width="31.28515625" style="38" customWidth="1"/>
    <col min="6661" max="6661" width="10.140625" style="38" bestFit="1" customWidth="1"/>
    <col min="6662" max="6662" width="12.42578125" style="38" bestFit="1" customWidth="1"/>
    <col min="6663" max="6663" width="13" style="38" customWidth="1"/>
    <col min="6664" max="6664" width="12.85546875" style="38" customWidth="1"/>
    <col min="6665" max="6665" width="15.28515625" style="38" customWidth="1"/>
    <col min="6666" max="6666" width="18.140625" style="38" customWidth="1"/>
    <col min="6667" max="6667" width="16" style="38" customWidth="1"/>
    <col min="6668" max="6668" width="21.28515625" style="38" customWidth="1"/>
    <col min="6669" max="6911" width="9.140625" style="38"/>
    <col min="6912" max="6912" width="7.85546875" style="38" bestFit="1" customWidth="1"/>
    <col min="6913" max="6913" width="9.42578125" style="38" customWidth="1"/>
    <col min="6914" max="6914" width="10.140625" style="38" bestFit="1" customWidth="1"/>
    <col min="6915" max="6915" width="19.42578125" style="38" customWidth="1"/>
    <col min="6916" max="6916" width="31.28515625" style="38" customWidth="1"/>
    <col min="6917" max="6917" width="10.140625" style="38" bestFit="1" customWidth="1"/>
    <col min="6918" max="6918" width="12.42578125" style="38" bestFit="1" customWidth="1"/>
    <col min="6919" max="6919" width="13" style="38" customWidth="1"/>
    <col min="6920" max="6920" width="12.85546875" style="38" customWidth="1"/>
    <col min="6921" max="6921" width="15.28515625" style="38" customWidth="1"/>
    <col min="6922" max="6922" width="18.140625" style="38" customWidth="1"/>
    <col min="6923" max="6923" width="16" style="38" customWidth="1"/>
    <col min="6924" max="6924" width="21.28515625" style="38" customWidth="1"/>
    <col min="6925" max="7167" width="9.140625" style="38"/>
    <col min="7168" max="7168" width="7.85546875" style="38" bestFit="1" customWidth="1"/>
    <col min="7169" max="7169" width="9.42578125" style="38" customWidth="1"/>
    <col min="7170" max="7170" width="10.140625" style="38" bestFit="1" customWidth="1"/>
    <col min="7171" max="7171" width="19.42578125" style="38" customWidth="1"/>
    <col min="7172" max="7172" width="31.28515625" style="38" customWidth="1"/>
    <col min="7173" max="7173" width="10.140625" style="38" bestFit="1" customWidth="1"/>
    <col min="7174" max="7174" width="12.42578125" style="38" bestFit="1" customWidth="1"/>
    <col min="7175" max="7175" width="13" style="38" customWidth="1"/>
    <col min="7176" max="7176" width="12.85546875" style="38" customWidth="1"/>
    <col min="7177" max="7177" width="15.28515625" style="38" customWidth="1"/>
    <col min="7178" max="7178" width="18.140625" style="38" customWidth="1"/>
    <col min="7179" max="7179" width="16" style="38" customWidth="1"/>
    <col min="7180" max="7180" width="21.28515625" style="38" customWidth="1"/>
    <col min="7181" max="7423" width="9.140625" style="38"/>
    <col min="7424" max="7424" width="7.85546875" style="38" bestFit="1" customWidth="1"/>
    <col min="7425" max="7425" width="9.42578125" style="38" customWidth="1"/>
    <col min="7426" max="7426" width="10.140625" style="38" bestFit="1" customWidth="1"/>
    <col min="7427" max="7427" width="19.42578125" style="38" customWidth="1"/>
    <col min="7428" max="7428" width="31.28515625" style="38" customWidth="1"/>
    <col min="7429" max="7429" width="10.140625" style="38" bestFit="1" customWidth="1"/>
    <col min="7430" max="7430" width="12.42578125" style="38" bestFit="1" customWidth="1"/>
    <col min="7431" max="7431" width="13" style="38" customWidth="1"/>
    <col min="7432" max="7432" width="12.85546875" style="38" customWidth="1"/>
    <col min="7433" max="7433" width="15.28515625" style="38" customWidth="1"/>
    <col min="7434" max="7434" width="18.140625" style="38" customWidth="1"/>
    <col min="7435" max="7435" width="16" style="38" customWidth="1"/>
    <col min="7436" max="7436" width="21.28515625" style="38" customWidth="1"/>
    <col min="7437" max="7679" width="9.140625" style="38"/>
    <col min="7680" max="7680" width="7.85546875" style="38" bestFit="1" customWidth="1"/>
    <col min="7681" max="7681" width="9.42578125" style="38" customWidth="1"/>
    <col min="7682" max="7682" width="10.140625" style="38" bestFit="1" customWidth="1"/>
    <col min="7683" max="7683" width="19.42578125" style="38" customWidth="1"/>
    <col min="7684" max="7684" width="31.28515625" style="38" customWidth="1"/>
    <col min="7685" max="7685" width="10.140625" style="38" bestFit="1" customWidth="1"/>
    <col min="7686" max="7686" width="12.42578125" style="38" bestFit="1" customWidth="1"/>
    <col min="7687" max="7687" width="13" style="38" customWidth="1"/>
    <col min="7688" max="7688" width="12.85546875" style="38" customWidth="1"/>
    <col min="7689" max="7689" width="15.28515625" style="38" customWidth="1"/>
    <col min="7690" max="7690" width="18.140625" style="38" customWidth="1"/>
    <col min="7691" max="7691" width="16" style="38" customWidth="1"/>
    <col min="7692" max="7692" width="21.28515625" style="38" customWidth="1"/>
    <col min="7693" max="7935" width="9.140625" style="38"/>
    <col min="7936" max="7936" width="7.85546875" style="38" bestFit="1" customWidth="1"/>
    <col min="7937" max="7937" width="9.42578125" style="38" customWidth="1"/>
    <col min="7938" max="7938" width="10.140625" style="38" bestFit="1" customWidth="1"/>
    <col min="7939" max="7939" width="19.42578125" style="38" customWidth="1"/>
    <col min="7940" max="7940" width="31.28515625" style="38" customWidth="1"/>
    <col min="7941" max="7941" width="10.140625" style="38" bestFit="1" customWidth="1"/>
    <col min="7942" max="7942" width="12.42578125" style="38" bestFit="1" customWidth="1"/>
    <col min="7943" max="7943" width="13" style="38" customWidth="1"/>
    <col min="7944" max="7944" width="12.85546875" style="38" customWidth="1"/>
    <col min="7945" max="7945" width="15.28515625" style="38" customWidth="1"/>
    <col min="7946" max="7946" width="18.140625" style="38" customWidth="1"/>
    <col min="7947" max="7947" width="16" style="38" customWidth="1"/>
    <col min="7948" max="7948" width="21.28515625" style="38" customWidth="1"/>
    <col min="7949" max="8191" width="9.140625" style="38"/>
    <col min="8192" max="8192" width="7.85546875" style="38" bestFit="1" customWidth="1"/>
    <col min="8193" max="8193" width="9.42578125" style="38" customWidth="1"/>
    <col min="8194" max="8194" width="10.140625" style="38" bestFit="1" customWidth="1"/>
    <col min="8195" max="8195" width="19.42578125" style="38" customWidth="1"/>
    <col min="8196" max="8196" width="31.28515625" style="38" customWidth="1"/>
    <col min="8197" max="8197" width="10.140625" style="38" bestFit="1" customWidth="1"/>
    <col min="8198" max="8198" width="12.42578125" style="38" bestFit="1" customWidth="1"/>
    <col min="8199" max="8199" width="13" style="38" customWidth="1"/>
    <col min="8200" max="8200" width="12.85546875" style="38" customWidth="1"/>
    <col min="8201" max="8201" width="15.28515625" style="38" customWidth="1"/>
    <col min="8202" max="8202" width="18.140625" style="38" customWidth="1"/>
    <col min="8203" max="8203" width="16" style="38" customWidth="1"/>
    <col min="8204" max="8204" width="21.28515625" style="38" customWidth="1"/>
    <col min="8205" max="8447" width="9.140625" style="38"/>
    <col min="8448" max="8448" width="7.85546875" style="38" bestFit="1" customWidth="1"/>
    <col min="8449" max="8449" width="9.42578125" style="38" customWidth="1"/>
    <col min="8450" max="8450" width="10.140625" style="38" bestFit="1" customWidth="1"/>
    <col min="8451" max="8451" width="19.42578125" style="38" customWidth="1"/>
    <col min="8452" max="8452" width="31.28515625" style="38" customWidth="1"/>
    <col min="8453" max="8453" width="10.140625" style="38" bestFit="1" customWidth="1"/>
    <col min="8454" max="8454" width="12.42578125" style="38" bestFit="1" customWidth="1"/>
    <col min="8455" max="8455" width="13" style="38" customWidth="1"/>
    <col min="8456" max="8456" width="12.85546875" style="38" customWidth="1"/>
    <col min="8457" max="8457" width="15.28515625" style="38" customWidth="1"/>
    <col min="8458" max="8458" width="18.140625" style="38" customWidth="1"/>
    <col min="8459" max="8459" width="16" style="38" customWidth="1"/>
    <col min="8460" max="8460" width="21.28515625" style="38" customWidth="1"/>
    <col min="8461" max="8703" width="9.140625" style="38"/>
    <col min="8704" max="8704" width="7.85546875" style="38" bestFit="1" customWidth="1"/>
    <col min="8705" max="8705" width="9.42578125" style="38" customWidth="1"/>
    <col min="8706" max="8706" width="10.140625" style="38" bestFit="1" customWidth="1"/>
    <col min="8707" max="8707" width="19.42578125" style="38" customWidth="1"/>
    <col min="8708" max="8708" width="31.28515625" style="38" customWidth="1"/>
    <col min="8709" max="8709" width="10.140625" style="38" bestFit="1" customWidth="1"/>
    <col min="8710" max="8710" width="12.42578125" style="38" bestFit="1" customWidth="1"/>
    <col min="8711" max="8711" width="13" style="38" customWidth="1"/>
    <col min="8712" max="8712" width="12.85546875" style="38" customWidth="1"/>
    <col min="8713" max="8713" width="15.28515625" style="38" customWidth="1"/>
    <col min="8714" max="8714" width="18.140625" style="38" customWidth="1"/>
    <col min="8715" max="8715" width="16" style="38" customWidth="1"/>
    <col min="8716" max="8716" width="21.28515625" style="38" customWidth="1"/>
    <col min="8717" max="8959" width="9.140625" style="38"/>
    <col min="8960" max="8960" width="7.85546875" style="38" bestFit="1" customWidth="1"/>
    <col min="8961" max="8961" width="9.42578125" style="38" customWidth="1"/>
    <col min="8962" max="8962" width="10.140625" style="38" bestFit="1" customWidth="1"/>
    <col min="8963" max="8963" width="19.42578125" style="38" customWidth="1"/>
    <col min="8964" max="8964" width="31.28515625" style="38" customWidth="1"/>
    <col min="8965" max="8965" width="10.140625" style="38" bestFit="1" customWidth="1"/>
    <col min="8966" max="8966" width="12.42578125" style="38" bestFit="1" customWidth="1"/>
    <col min="8967" max="8967" width="13" style="38" customWidth="1"/>
    <col min="8968" max="8968" width="12.85546875" style="38" customWidth="1"/>
    <col min="8969" max="8969" width="15.28515625" style="38" customWidth="1"/>
    <col min="8970" max="8970" width="18.140625" style="38" customWidth="1"/>
    <col min="8971" max="8971" width="16" style="38" customWidth="1"/>
    <col min="8972" max="8972" width="21.28515625" style="38" customWidth="1"/>
    <col min="8973" max="9215" width="9.140625" style="38"/>
    <col min="9216" max="9216" width="7.85546875" style="38" bestFit="1" customWidth="1"/>
    <col min="9217" max="9217" width="9.42578125" style="38" customWidth="1"/>
    <col min="9218" max="9218" width="10.140625" style="38" bestFit="1" customWidth="1"/>
    <col min="9219" max="9219" width="19.42578125" style="38" customWidth="1"/>
    <col min="9220" max="9220" width="31.28515625" style="38" customWidth="1"/>
    <col min="9221" max="9221" width="10.140625" style="38" bestFit="1" customWidth="1"/>
    <col min="9222" max="9222" width="12.42578125" style="38" bestFit="1" customWidth="1"/>
    <col min="9223" max="9223" width="13" style="38" customWidth="1"/>
    <col min="9224" max="9224" width="12.85546875" style="38" customWidth="1"/>
    <col min="9225" max="9225" width="15.28515625" style="38" customWidth="1"/>
    <col min="9226" max="9226" width="18.140625" style="38" customWidth="1"/>
    <col min="9227" max="9227" width="16" style="38" customWidth="1"/>
    <col min="9228" max="9228" width="21.28515625" style="38" customWidth="1"/>
    <col min="9229" max="9471" width="9.140625" style="38"/>
    <col min="9472" max="9472" width="7.85546875" style="38" bestFit="1" customWidth="1"/>
    <col min="9473" max="9473" width="9.42578125" style="38" customWidth="1"/>
    <col min="9474" max="9474" width="10.140625" style="38" bestFit="1" customWidth="1"/>
    <col min="9475" max="9475" width="19.42578125" style="38" customWidth="1"/>
    <col min="9476" max="9476" width="31.28515625" style="38" customWidth="1"/>
    <col min="9477" max="9477" width="10.140625" style="38" bestFit="1" customWidth="1"/>
    <col min="9478" max="9478" width="12.42578125" style="38" bestFit="1" customWidth="1"/>
    <col min="9479" max="9479" width="13" style="38" customWidth="1"/>
    <col min="9480" max="9480" width="12.85546875" style="38" customWidth="1"/>
    <col min="9481" max="9481" width="15.28515625" style="38" customWidth="1"/>
    <col min="9482" max="9482" width="18.140625" style="38" customWidth="1"/>
    <col min="9483" max="9483" width="16" style="38" customWidth="1"/>
    <col min="9484" max="9484" width="21.28515625" style="38" customWidth="1"/>
    <col min="9485" max="9727" width="9.140625" style="38"/>
    <col min="9728" max="9728" width="7.85546875" style="38" bestFit="1" customWidth="1"/>
    <col min="9729" max="9729" width="9.42578125" style="38" customWidth="1"/>
    <col min="9730" max="9730" width="10.140625" style="38" bestFit="1" customWidth="1"/>
    <col min="9731" max="9731" width="19.42578125" style="38" customWidth="1"/>
    <col min="9732" max="9732" width="31.28515625" style="38" customWidth="1"/>
    <col min="9733" max="9733" width="10.140625" style="38" bestFit="1" customWidth="1"/>
    <col min="9734" max="9734" width="12.42578125" style="38" bestFit="1" customWidth="1"/>
    <col min="9735" max="9735" width="13" style="38" customWidth="1"/>
    <col min="9736" max="9736" width="12.85546875" style="38" customWidth="1"/>
    <col min="9737" max="9737" width="15.28515625" style="38" customWidth="1"/>
    <col min="9738" max="9738" width="18.140625" style="38" customWidth="1"/>
    <col min="9739" max="9739" width="16" style="38" customWidth="1"/>
    <col min="9740" max="9740" width="21.28515625" style="38" customWidth="1"/>
    <col min="9741" max="9983" width="9.140625" style="38"/>
    <col min="9984" max="9984" width="7.85546875" style="38" bestFit="1" customWidth="1"/>
    <col min="9985" max="9985" width="9.42578125" style="38" customWidth="1"/>
    <col min="9986" max="9986" width="10.140625" style="38" bestFit="1" customWidth="1"/>
    <col min="9987" max="9987" width="19.42578125" style="38" customWidth="1"/>
    <col min="9988" max="9988" width="31.28515625" style="38" customWidth="1"/>
    <col min="9989" max="9989" width="10.140625" style="38" bestFit="1" customWidth="1"/>
    <col min="9990" max="9990" width="12.42578125" style="38" bestFit="1" customWidth="1"/>
    <col min="9991" max="9991" width="13" style="38" customWidth="1"/>
    <col min="9992" max="9992" width="12.85546875" style="38" customWidth="1"/>
    <col min="9993" max="9993" width="15.28515625" style="38" customWidth="1"/>
    <col min="9994" max="9994" width="18.140625" style="38" customWidth="1"/>
    <col min="9995" max="9995" width="16" style="38" customWidth="1"/>
    <col min="9996" max="9996" width="21.28515625" style="38" customWidth="1"/>
    <col min="9997" max="10239" width="9.140625" style="38"/>
    <col min="10240" max="10240" width="7.85546875" style="38" bestFit="1" customWidth="1"/>
    <col min="10241" max="10241" width="9.42578125" style="38" customWidth="1"/>
    <col min="10242" max="10242" width="10.140625" style="38" bestFit="1" customWidth="1"/>
    <col min="10243" max="10243" width="19.42578125" style="38" customWidth="1"/>
    <col min="10244" max="10244" width="31.28515625" style="38" customWidth="1"/>
    <col min="10245" max="10245" width="10.140625" style="38" bestFit="1" customWidth="1"/>
    <col min="10246" max="10246" width="12.42578125" style="38" bestFit="1" customWidth="1"/>
    <col min="10247" max="10247" width="13" style="38" customWidth="1"/>
    <col min="10248" max="10248" width="12.85546875" style="38" customWidth="1"/>
    <col min="10249" max="10249" width="15.28515625" style="38" customWidth="1"/>
    <col min="10250" max="10250" width="18.140625" style="38" customWidth="1"/>
    <col min="10251" max="10251" width="16" style="38" customWidth="1"/>
    <col min="10252" max="10252" width="21.28515625" style="38" customWidth="1"/>
    <col min="10253" max="10495" width="9.140625" style="38"/>
    <col min="10496" max="10496" width="7.85546875" style="38" bestFit="1" customWidth="1"/>
    <col min="10497" max="10497" width="9.42578125" style="38" customWidth="1"/>
    <col min="10498" max="10498" width="10.140625" style="38" bestFit="1" customWidth="1"/>
    <col min="10499" max="10499" width="19.42578125" style="38" customWidth="1"/>
    <col min="10500" max="10500" width="31.28515625" style="38" customWidth="1"/>
    <col min="10501" max="10501" width="10.140625" style="38" bestFit="1" customWidth="1"/>
    <col min="10502" max="10502" width="12.42578125" style="38" bestFit="1" customWidth="1"/>
    <col min="10503" max="10503" width="13" style="38" customWidth="1"/>
    <col min="10504" max="10504" width="12.85546875" style="38" customWidth="1"/>
    <col min="10505" max="10505" width="15.28515625" style="38" customWidth="1"/>
    <col min="10506" max="10506" width="18.140625" style="38" customWidth="1"/>
    <col min="10507" max="10507" width="16" style="38" customWidth="1"/>
    <col min="10508" max="10508" width="21.28515625" style="38" customWidth="1"/>
    <col min="10509" max="10751" width="9.140625" style="38"/>
    <col min="10752" max="10752" width="7.85546875" style="38" bestFit="1" customWidth="1"/>
    <col min="10753" max="10753" width="9.42578125" style="38" customWidth="1"/>
    <col min="10754" max="10754" width="10.140625" style="38" bestFit="1" customWidth="1"/>
    <col min="10755" max="10755" width="19.42578125" style="38" customWidth="1"/>
    <col min="10756" max="10756" width="31.28515625" style="38" customWidth="1"/>
    <col min="10757" max="10757" width="10.140625" style="38" bestFit="1" customWidth="1"/>
    <col min="10758" max="10758" width="12.42578125" style="38" bestFit="1" customWidth="1"/>
    <col min="10759" max="10759" width="13" style="38" customWidth="1"/>
    <col min="10760" max="10760" width="12.85546875" style="38" customWidth="1"/>
    <col min="10761" max="10761" width="15.28515625" style="38" customWidth="1"/>
    <col min="10762" max="10762" width="18.140625" style="38" customWidth="1"/>
    <col min="10763" max="10763" width="16" style="38" customWidth="1"/>
    <col min="10764" max="10764" width="21.28515625" style="38" customWidth="1"/>
    <col min="10765" max="11007" width="9.140625" style="38"/>
    <col min="11008" max="11008" width="7.85546875" style="38" bestFit="1" customWidth="1"/>
    <col min="11009" max="11009" width="9.42578125" style="38" customWidth="1"/>
    <col min="11010" max="11010" width="10.140625" style="38" bestFit="1" customWidth="1"/>
    <col min="11011" max="11011" width="19.42578125" style="38" customWidth="1"/>
    <col min="11012" max="11012" width="31.28515625" style="38" customWidth="1"/>
    <col min="11013" max="11013" width="10.140625" style="38" bestFit="1" customWidth="1"/>
    <col min="11014" max="11014" width="12.42578125" style="38" bestFit="1" customWidth="1"/>
    <col min="11015" max="11015" width="13" style="38" customWidth="1"/>
    <col min="11016" max="11016" width="12.85546875" style="38" customWidth="1"/>
    <col min="11017" max="11017" width="15.28515625" style="38" customWidth="1"/>
    <col min="11018" max="11018" width="18.140625" style="38" customWidth="1"/>
    <col min="11019" max="11019" width="16" style="38" customWidth="1"/>
    <col min="11020" max="11020" width="21.28515625" style="38" customWidth="1"/>
    <col min="11021" max="11263" width="9.140625" style="38"/>
    <col min="11264" max="11264" width="7.85546875" style="38" bestFit="1" customWidth="1"/>
    <col min="11265" max="11265" width="9.42578125" style="38" customWidth="1"/>
    <col min="11266" max="11266" width="10.140625" style="38" bestFit="1" customWidth="1"/>
    <col min="11267" max="11267" width="19.42578125" style="38" customWidth="1"/>
    <col min="11268" max="11268" width="31.28515625" style="38" customWidth="1"/>
    <col min="11269" max="11269" width="10.140625" style="38" bestFit="1" customWidth="1"/>
    <col min="11270" max="11270" width="12.42578125" style="38" bestFit="1" customWidth="1"/>
    <col min="11271" max="11271" width="13" style="38" customWidth="1"/>
    <col min="11272" max="11272" width="12.85546875" style="38" customWidth="1"/>
    <col min="11273" max="11273" width="15.28515625" style="38" customWidth="1"/>
    <col min="11274" max="11274" width="18.140625" style="38" customWidth="1"/>
    <col min="11275" max="11275" width="16" style="38" customWidth="1"/>
    <col min="11276" max="11276" width="21.28515625" style="38" customWidth="1"/>
    <col min="11277" max="11519" width="9.140625" style="38"/>
    <col min="11520" max="11520" width="7.85546875" style="38" bestFit="1" customWidth="1"/>
    <col min="11521" max="11521" width="9.42578125" style="38" customWidth="1"/>
    <col min="11522" max="11522" width="10.140625" style="38" bestFit="1" customWidth="1"/>
    <col min="11523" max="11523" width="19.42578125" style="38" customWidth="1"/>
    <col min="11524" max="11524" width="31.28515625" style="38" customWidth="1"/>
    <col min="11525" max="11525" width="10.140625" style="38" bestFit="1" customWidth="1"/>
    <col min="11526" max="11526" width="12.42578125" style="38" bestFit="1" customWidth="1"/>
    <col min="11527" max="11527" width="13" style="38" customWidth="1"/>
    <col min="11528" max="11528" width="12.85546875" style="38" customWidth="1"/>
    <col min="11529" max="11529" width="15.28515625" style="38" customWidth="1"/>
    <col min="11530" max="11530" width="18.140625" style="38" customWidth="1"/>
    <col min="11531" max="11531" width="16" style="38" customWidth="1"/>
    <col min="11532" max="11532" width="21.28515625" style="38" customWidth="1"/>
    <col min="11533" max="11775" width="9.140625" style="38"/>
    <col min="11776" max="11776" width="7.85546875" style="38" bestFit="1" customWidth="1"/>
    <col min="11777" max="11777" width="9.42578125" style="38" customWidth="1"/>
    <col min="11778" max="11778" width="10.140625" style="38" bestFit="1" customWidth="1"/>
    <col min="11779" max="11779" width="19.42578125" style="38" customWidth="1"/>
    <col min="11780" max="11780" width="31.28515625" style="38" customWidth="1"/>
    <col min="11781" max="11781" width="10.140625" style="38" bestFit="1" customWidth="1"/>
    <col min="11782" max="11782" width="12.42578125" style="38" bestFit="1" customWidth="1"/>
    <col min="11783" max="11783" width="13" style="38" customWidth="1"/>
    <col min="11784" max="11784" width="12.85546875" style="38" customWidth="1"/>
    <col min="11785" max="11785" width="15.28515625" style="38" customWidth="1"/>
    <col min="11786" max="11786" width="18.140625" style="38" customWidth="1"/>
    <col min="11787" max="11787" width="16" style="38" customWidth="1"/>
    <col min="11788" max="11788" width="21.28515625" style="38" customWidth="1"/>
    <col min="11789" max="12031" width="9.140625" style="38"/>
    <col min="12032" max="12032" width="7.85546875" style="38" bestFit="1" customWidth="1"/>
    <col min="12033" max="12033" width="9.42578125" style="38" customWidth="1"/>
    <col min="12034" max="12034" width="10.140625" style="38" bestFit="1" customWidth="1"/>
    <col min="12035" max="12035" width="19.42578125" style="38" customWidth="1"/>
    <col min="12036" max="12036" width="31.28515625" style="38" customWidth="1"/>
    <col min="12037" max="12037" width="10.140625" style="38" bestFit="1" customWidth="1"/>
    <col min="12038" max="12038" width="12.42578125" style="38" bestFit="1" customWidth="1"/>
    <col min="12039" max="12039" width="13" style="38" customWidth="1"/>
    <col min="12040" max="12040" width="12.85546875" style="38" customWidth="1"/>
    <col min="12041" max="12041" width="15.28515625" style="38" customWidth="1"/>
    <col min="12042" max="12042" width="18.140625" style="38" customWidth="1"/>
    <col min="12043" max="12043" width="16" style="38" customWidth="1"/>
    <col min="12044" max="12044" width="21.28515625" style="38" customWidth="1"/>
    <col min="12045" max="12287" width="9.140625" style="38"/>
    <col min="12288" max="12288" width="7.85546875" style="38" bestFit="1" customWidth="1"/>
    <col min="12289" max="12289" width="9.42578125" style="38" customWidth="1"/>
    <col min="12290" max="12290" width="10.140625" style="38" bestFit="1" customWidth="1"/>
    <col min="12291" max="12291" width="19.42578125" style="38" customWidth="1"/>
    <col min="12292" max="12292" width="31.28515625" style="38" customWidth="1"/>
    <col min="12293" max="12293" width="10.140625" style="38" bestFit="1" customWidth="1"/>
    <col min="12294" max="12294" width="12.42578125" style="38" bestFit="1" customWidth="1"/>
    <col min="12295" max="12295" width="13" style="38" customWidth="1"/>
    <col min="12296" max="12296" width="12.85546875" style="38" customWidth="1"/>
    <col min="12297" max="12297" width="15.28515625" style="38" customWidth="1"/>
    <col min="12298" max="12298" width="18.140625" style="38" customWidth="1"/>
    <col min="12299" max="12299" width="16" style="38" customWidth="1"/>
    <col min="12300" max="12300" width="21.28515625" style="38" customWidth="1"/>
    <col min="12301" max="12543" width="9.140625" style="38"/>
    <col min="12544" max="12544" width="7.85546875" style="38" bestFit="1" customWidth="1"/>
    <col min="12545" max="12545" width="9.42578125" style="38" customWidth="1"/>
    <col min="12546" max="12546" width="10.140625" style="38" bestFit="1" customWidth="1"/>
    <col min="12547" max="12547" width="19.42578125" style="38" customWidth="1"/>
    <col min="12548" max="12548" width="31.28515625" style="38" customWidth="1"/>
    <col min="12549" max="12549" width="10.140625" style="38" bestFit="1" customWidth="1"/>
    <col min="12550" max="12550" width="12.42578125" style="38" bestFit="1" customWidth="1"/>
    <col min="12551" max="12551" width="13" style="38" customWidth="1"/>
    <col min="12552" max="12552" width="12.85546875" style="38" customWidth="1"/>
    <col min="12553" max="12553" width="15.28515625" style="38" customWidth="1"/>
    <col min="12554" max="12554" width="18.140625" style="38" customWidth="1"/>
    <col min="12555" max="12555" width="16" style="38" customWidth="1"/>
    <col min="12556" max="12556" width="21.28515625" style="38" customWidth="1"/>
    <col min="12557" max="12799" width="9.140625" style="38"/>
    <col min="12800" max="12800" width="7.85546875" style="38" bestFit="1" customWidth="1"/>
    <col min="12801" max="12801" width="9.42578125" style="38" customWidth="1"/>
    <col min="12802" max="12802" width="10.140625" style="38" bestFit="1" customWidth="1"/>
    <col min="12803" max="12803" width="19.42578125" style="38" customWidth="1"/>
    <col min="12804" max="12804" width="31.28515625" style="38" customWidth="1"/>
    <col min="12805" max="12805" width="10.140625" style="38" bestFit="1" customWidth="1"/>
    <col min="12806" max="12806" width="12.42578125" style="38" bestFit="1" customWidth="1"/>
    <col min="12807" max="12807" width="13" style="38" customWidth="1"/>
    <col min="12808" max="12808" width="12.85546875" style="38" customWidth="1"/>
    <col min="12809" max="12809" width="15.28515625" style="38" customWidth="1"/>
    <col min="12810" max="12810" width="18.140625" style="38" customWidth="1"/>
    <col min="12811" max="12811" width="16" style="38" customWidth="1"/>
    <col min="12812" max="12812" width="21.28515625" style="38" customWidth="1"/>
    <col min="12813" max="13055" width="9.140625" style="38"/>
    <col min="13056" max="13056" width="7.85546875" style="38" bestFit="1" customWidth="1"/>
    <col min="13057" max="13057" width="9.42578125" style="38" customWidth="1"/>
    <col min="13058" max="13058" width="10.140625" style="38" bestFit="1" customWidth="1"/>
    <col min="13059" max="13059" width="19.42578125" style="38" customWidth="1"/>
    <col min="13060" max="13060" width="31.28515625" style="38" customWidth="1"/>
    <col min="13061" max="13061" width="10.140625" style="38" bestFit="1" customWidth="1"/>
    <col min="13062" max="13062" width="12.42578125" style="38" bestFit="1" customWidth="1"/>
    <col min="13063" max="13063" width="13" style="38" customWidth="1"/>
    <col min="13064" max="13064" width="12.85546875" style="38" customWidth="1"/>
    <col min="13065" max="13065" width="15.28515625" style="38" customWidth="1"/>
    <col min="13066" max="13066" width="18.140625" style="38" customWidth="1"/>
    <col min="13067" max="13067" width="16" style="38" customWidth="1"/>
    <col min="13068" max="13068" width="21.28515625" style="38" customWidth="1"/>
    <col min="13069" max="13311" width="9.140625" style="38"/>
    <col min="13312" max="13312" width="7.85546875" style="38" bestFit="1" customWidth="1"/>
    <col min="13313" max="13313" width="9.42578125" style="38" customWidth="1"/>
    <col min="13314" max="13314" width="10.140625" style="38" bestFit="1" customWidth="1"/>
    <col min="13315" max="13315" width="19.42578125" style="38" customWidth="1"/>
    <col min="13316" max="13316" width="31.28515625" style="38" customWidth="1"/>
    <col min="13317" max="13317" width="10.140625" style="38" bestFit="1" customWidth="1"/>
    <col min="13318" max="13318" width="12.42578125" style="38" bestFit="1" customWidth="1"/>
    <col min="13319" max="13319" width="13" style="38" customWidth="1"/>
    <col min="13320" max="13320" width="12.85546875" style="38" customWidth="1"/>
    <col min="13321" max="13321" width="15.28515625" style="38" customWidth="1"/>
    <col min="13322" max="13322" width="18.140625" style="38" customWidth="1"/>
    <col min="13323" max="13323" width="16" style="38" customWidth="1"/>
    <col min="13324" max="13324" width="21.28515625" style="38" customWidth="1"/>
    <col min="13325" max="13567" width="9.140625" style="38"/>
    <col min="13568" max="13568" width="7.85546875" style="38" bestFit="1" customWidth="1"/>
    <col min="13569" max="13569" width="9.42578125" style="38" customWidth="1"/>
    <col min="13570" max="13570" width="10.140625" style="38" bestFit="1" customWidth="1"/>
    <col min="13571" max="13571" width="19.42578125" style="38" customWidth="1"/>
    <col min="13572" max="13572" width="31.28515625" style="38" customWidth="1"/>
    <col min="13573" max="13573" width="10.140625" style="38" bestFit="1" customWidth="1"/>
    <col min="13574" max="13574" width="12.42578125" style="38" bestFit="1" customWidth="1"/>
    <col min="13575" max="13575" width="13" style="38" customWidth="1"/>
    <col min="13576" max="13576" width="12.85546875" style="38" customWidth="1"/>
    <col min="13577" max="13577" width="15.28515625" style="38" customWidth="1"/>
    <col min="13578" max="13578" width="18.140625" style="38" customWidth="1"/>
    <col min="13579" max="13579" width="16" style="38" customWidth="1"/>
    <col min="13580" max="13580" width="21.28515625" style="38" customWidth="1"/>
    <col min="13581" max="13823" width="9.140625" style="38"/>
    <col min="13824" max="13824" width="7.85546875" style="38" bestFit="1" customWidth="1"/>
    <col min="13825" max="13825" width="9.42578125" style="38" customWidth="1"/>
    <col min="13826" max="13826" width="10.140625" style="38" bestFit="1" customWidth="1"/>
    <col min="13827" max="13827" width="19.42578125" style="38" customWidth="1"/>
    <col min="13828" max="13828" width="31.28515625" style="38" customWidth="1"/>
    <col min="13829" max="13829" width="10.140625" style="38" bestFit="1" customWidth="1"/>
    <col min="13830" max="13830" width="12.42578125" style="38" bestFit="1" customWidth="1"/>
    <col min="13831" max="13831" width="13" style="38" customWidth="1"/>
    <col min="13832" max="13832" width="12.85546875" style="38" customWidth="1"/>
    <col min="13833" max="13833" width="15.28515625" style="38" customWidth="1"/>
    <col min="13834" max="13834" width="18.140625" style="38" customWidth="1"/>
    <col min="13835" max="13835" width="16" style="38" customWidth="1"/>
    <col min="13836" max="13836" width="21.28515625" style="38" customWidth="1"/>
    <col min="13837" max="14079" width="9.140625" style="38"/>
    <col min="14080" max="14080" width="7.85546875" style="38" bestFit="1" customWidth="1"/>
    <col min="14081" max="14081" width="9.42578125" style="38" customWidth="1"/>
    <col min="14082" max="14082" width="10.140625" style="38" bestFit="1" customWidth="1"/>
    <col min="14083" max="14083" width="19.42578125" style="38" customWidth="1"/>
    <col min="14084" max="14084" width="31.28515625" style="38" customWidth="1"/>
    <col min="14085" max="14085" width="10.140625" style="38" bestFit="1" customWidth="1"/>
    <col min="14086" max="14086" width="12.42578125" style="38" bestFit="1" customWidth="1"/>
    <col min="14087" max="14087" width="13" style="38" customWidth="1"/>
    <col min="14088" max="14088" width="12.85546875" style="38" customWidth="1"/>
    <col min="14089" max="14089" width="15.28515625" style="38" customWidth="1"/>
    <col min="14090" max="14090" width="18.140625" style="38" customWidth="1"/>
    <col min="14091" max="14091" width="16" style="38" customWidth="1"/>
    <col min="14092" max="14092" width="21.28515625" style="38" customWidth="1"/>
    <col min="14093" max="14335" width="9.140625" style="38"/>
    <col min="14336" max="14336" width="7.85546875" style="38" bestFit="1" customWidth="1"/>
    <col min="14337" max="14337" width="9.42578125" style="38" customWidth="1"/>
    <col min="14338" max="14338" width="10.140625" style="38" bestFit="1" customWidth="1"/>
    <col min="14339" max="14339" width="19.42578125" style="38" customWidth="1"/>
    <col min="14340" max="14340" width="31.28515625" style="38" customWidth="1"/>
    <col min="14341" max="14341" width="10.140625" style="38" bestFit="1" customWidth="1"/>
    <col min="14342" max="14342" width="12.42578125" style="38" bestFit="1" customWidth="1"/>
    <col min="14343" max="14343" width="13" style="38" customWidth="1"/>
    <col min="14344" max="14344" width="12.85546875" style="38" customWidth="1"/>
    <col min="14345" max="14345" width="15.28515625" style="38" customWidth="1"/>
    <col min="14346" max="14346" width="18.140625" style="38" customWidth="1"/>
    <col min="14347" max="14347" width="16" style="38" customWidth="1"/>
    <col min="14348" max="14348" width="21.28515625" style="38" customWidth="1"/>
    <col min="14349" max="14591" width="9.140625" style="38"/>
    <col min="14592" max="14592" width="7.85546875" style="38" bestFit="1" customWidth="1"/>
    <col min="14593" max="14593" width="9.42578125" style="38" customWidth="1"/>
    <col min="14594" max="14594" width="10.140625" style="38" bestFit="1" customWidth="1"/>
    <col min="14595" max="14595" width="19.42578125" style="38" customWidth="1"/>
    <col min="14596" max="14596" width="31.28515625" style="38" customWidth="1"/>
    <col min="14597" max="14597" width="10.140625" style="38" bestFit="1" customWidth="1"/>
    <col min="14598" max="14598" width="12.42578125" style="38" bestFit="1" customWidth="1"/>
    <col min="14599" max="14599" width="13" style="38" customWidth="1"/>
    <col min="14600" max="14600" width="12.85546875" style="38" customWidth="1"/>
    <col min="14601" max="14601" width="15.28515625" style="38" customWidth="1"/>
    <col min="14602" max="14602" width="18.140625" style="38" customWidth="1"/>
    <col min="14603" max="14603" width="16" style="38" customWidth="1"/>
    <col min="14604" max="14604" width="21.28515625" style="38" customWidth="1"/>
    <col min="14605" max="14847" width="9.140625" style="38"/>
    <col min="14848" max="14848" width="7.85546875" style="38" bestFit="1" customWidth="1"/>
    <col min="14849" max="14849" width="9.42578125" style="38" customWidth="1"/>
    <col min="14850" max="14850" width="10.140625" style="38" bestFit="1" customWidth="1"/>
    <col min="14851" max="14851" width="19.42578125" style="38" customWidth="1"/>
    <col min="14852" max="14852" width="31.28515625" style="38" customWidth="1"/>
    <col min="14853" max="14853" width="10.140625" style="38" bestFit="1" customWidth="1"/>
    <col min="14854" max="14854" width="12.42578125" style="38" bestFit="1" customWidth="1"/>
    <col min="14855" max="14855" width="13" style="38" customWidth="1"/>
    <col min="14856" max="14856" width="12.85546875" style="38" customWidth="1"/>
    <col min="14857" max="14857" width="15.28515625" style="38" customWidth="1"/>
    <col min="14858" max="14858" width="18.140625" style="38" customWidth="1"/>
    <col min="14859" max="14859" width="16" style="38" customWidth="1"/>
    <col min="14860" max="14860" width="21.28515625" style="38" customWidth="1"/>
    <col min="14861" max="15103" width="9.140625" style="38"/>
    <col min="15104" max="15104" width="7.85546875" style="38" bestFit="1" customWidth="1"/>
    <col min="15105" max="15105" width="9.42578125" style="38" customWidth="1"/>
    <col min="15106" max="15106" width="10.140625" style="38" bestFit="1" customWidth="1"/>
    <col min="15107" max="15107" width="19.42578125" style="38" customWidth="1"/>
    <col min="15108" max="15108" width="31.28515625" style="38" customWidth="1"/>
    <col min="15109" max="15109" width="10.140625" style="38" bestFit="1" customWidth="1"/>
    <col min="15110" max="15110" width="12.42578125" style="38" bestFit="1" customWidth="1"/>
    <col min="15111" max="15111" width="13" style="38" customWidth="1"/>
    <col min="15112" max="15112" width="12.85546875" style="38" customWidth="1"/>
    <col min="15113" max="15113" width="15.28515625" style="38" customWidth="1"/>
    <col min="15114" max="15114" width="18.140625" style="38" customWidth="1"/>
    <col min="15115" max="15115" width="16" style="38" customWidth="1"/>
    <col min="15116" max="15116" width="21.28515625" style="38" customWidth="1"/>
    <col min="15117" max="15359" width="9.140625" style="38"/>
    <col min="15360" max="15360" width="7.85546875" style="38" bestFit="1" customWidth="1"/>
    <col min="15361" max="15361" width="9.42578125" style="38" customWidth="1"/>
    <col min="15362" max="15362" width="10.140625" style="38" bestFit="1" customWidth="1"/>
    <col min="15363" max="15363" width="19.42578125" style="38" customWidth="1"/>
    <col min="15364" max="15364" width="31.28515625" style="38" customWidth="1"/>
    <col min="15365" max="15365" width="10.140625" style="38" bestFit="1" customWidth="1"/>
    <col min="15366" max="15366" width="12.42578125" style="38" bestFit="1" customWidth="1"/>
    <col min="15367" max="15367" width="13" style="38" customWidth="1"/>
    <col min="15368" max="15368" width="12.85546875" style="38" customWidth="1"/>
    <col min="15369" max="15369" width="15.28515625" style="38" customWidth="1"/>
    <col min="15370" max="15370" width="18.140625" style="38" customWidth="1"/>
    <col min="15371" max="15371" width="16" style="38" customWidth="1"/>
    <col min="15372" max="15372" width="21.28515625" style="38" customWidth="1"/>
    <col min="15373" max="15615" width="9.140625" style="38"/>
    <col min="15616" max="15616" width="7.85546875" style="38" bestFit="1" customWidth="1"/>
    <col min="15617" max="15617" width="9.42578125" style="38" customWidth="1"/>
    <col min="15618" max="15618" width="10.140625" style="38" bestFit="1" customWidth="1"/>
    <col min="15619" max="15619" width="19.42578125" style="38" customWidth="1"/>
    <col min="15620" max="15620" width="31.28515625" style="38" customWidth="1"/>
    <col min="15621" max="15621" width="10.140625" style="38" bestFit="1" customWidth="1"/>
    <col min="15622" max="15622" width="12.42578125" style="38" bestFit="1" customWidth="1"/>
    <col min="15623" max="15623" width="13" style="38" customWidth="1"/>
    <col min="15624" max="15624" width="12.85546875" style="38" customWidth="1"/>
    <col min="15625" max="15625" width="15.28515625" style="38" customWidth="1"/>
    <col min="15626" max="15626" width="18.140625" style="38" customWidth="1"/>
    <col min="15627" max="15627" width="16" style="38" customWidth="1"/>
    <col min="15628" max="15628" width="21.28515625" style="38" customWidth="1"/>
    <col min="15629" max="15871" width="9.140625" style="38"/>
    <col min="15872" max="15872" width="7.85546875" style="38" bestFit="1" customWidth="1"/>
    <col min="15873" max="15873" width="9.42578125" style="38" customWidth="1"/>
    <col min="15874" max="15874" width="10.140625" style="38" bestFit="1" customWidth="1"/>
    <col min="15875" max="15875" width="19.42578125" style="38" customWidth="1"/>
    <col min="15876" max="15876" width="31.28515625" style="38" customWidth="1"/>
    <col min="15877" max="15877" width="10.140625" style="38" bestFit="1" customWidth="1"/>
    <col min="15878" max="15878" width="12.42578125" style="38" bestFit="1" customWidth="1"/>
    <col min="15879" max="15879" width="13" style="38" customWidth="1"/>
    <col min="15880" max="15880" width="12.85546875" style="38" customWidth="1"/>
    <col min="15881" max="15881" width="15.28515625" style="38" customWidth="1"/>
    <col min="15882" max="15882" width="18.140625" style="38" customWidth="1"/>
    <col min="15883" max="15883" width="16" style="38" customWidth="1"/>
    <col min="15884" max="15884" width="21.28515625" style="38" customWidth="1"/>
    <col min="15885" max="16127" width="9.140625" style="38"/>
    <col min="16128" max="16128" width="7.85546875" style="38" bestFit="1" customWidth="1"/>
    <col min="16129" max="16129" width="9.42578125" style="38" customWidth="1"/>
    <col min="16130" max="16130" width="10.140625" style="38" bestFit="1" customWidth="1"/>
    <col min="16131" max="16131" width="19.42578125" style="38" customWidth="1"/>
    <col min="16132" max="16132" width="31.28515625" style="38" customWidth="1"/>
    <col min="16133" max="16133" width="10.140625" style="38" bestFit="1" customWidth="1"/>
    <col min="16134" max="16134" width="12.42578125" style="38" bestFit="1" customWidth="1"/>
    <col min="16135" max="16135" width="13" style="38" customWidth="1"/>
    <col min="16136" max="16136" width="12.85546875" style="38" customWidth="1"/>
    <col min="16137" max="16137" width="15.28515625" style="38" customWidth="1"/>
    <col min="16138" max="16138" width="18.140625" style="38" customWidth="1"/>
    <col min="16139" max="16139" width="16" style="38" customWidth="1"/>
    <col min="16140" max="16140" width="21.28515625" style="38" customWidth="1"/>
    <col min="16141" max="16384" width="9.140625" style="38"/>
  </cols>
  <sheetData>
    <row r="1" spans="1:14" x14ac:dyDescent="0.2">
      <c r="H1" s="168" t="s">
        <v>117</v>
      </c>
      <c r="I1" s="168"/>
      <c r="K1" s="168" t="s">
        <v>118</v>
      </c>
      <c r="L1" s="168"/>
    </row>
    <row r="2" spans="1:14" x14ac:dyDescent="0.2">
      <c r="A2" s="34" t="s">
        <v>119</v>
      </c>
      <c r="B2" s="34" t="s">
        <v>90</v>
      </c>
      <c r="C2" s="34" t="s">
        <v>59</v>
      </c>
      <c r="D2" s="34" t="s">
        <v>54</v>
      </c>
      <c r="E2" s="34" t="s">
        <v>57</v>
      </c>
      <c r="F2" s="34" t="s">
        <v>58</v>
      </c>
      <c r="G2" s="34" t="s">
        <v>53</v>
      </c>
      <c r="H2" s="36" t="s">
        <v>60</v>
      </c>
      <c r="I2" s="36" t="s">
        <v>61</v>
      </c>
      <c r="J2" s="36" t="s">
        <v>62</v>
      </c>
      <c r="K2" s="36" t="s">
        <v>60</v>
      </c>
      <c r="L2" s="36" t="s">
        <v>61</v>
      </c>
      <c r="M2" s="36"/>
    </row>
    <row r="3" spans="1:14" x14ac:dyDescent="0.2">
      <c r="A3" s="39" t="s">
        <v>110</v>
      </c>
      <c r="B3" s="39" t="s">
        <v>105</v>
      </c>
      <c r="C3" s="39" t="s">
        <v>120</v>
      </c>
      <c r="D3" s="35" t="s">
        <v>121</v>
      </c>
      <c r="F3" s="35" t="s">
        <v>120</v>
      </c>
      <c r="G3" s="35" t="s">
        <v>69</v>
      </c>
      <c r="H3" s="37">
        <v>0</v>
      </c>
      <c r="I3" s="37">
        <v>469286.55</v>
      </c>
      <c r="J3" s="37">
        <v>-469286.55</v>
      </c>
      <c r="K3" s="37">
        <v>0</v>
      </c>
      <c r="L3" s="37">
        <v>3970</v>
      </c>
    </row>
    <row r="4" spans="1:14" hidden="1" x14ac:dyDescent="0.2">
      <c r="A4" s="39" t="s">
        <v>110</v>
      </c>
      <c r="B4" s="39" t="s">
        <v>105</v>
      </c>
      <c r="C4" s="39" t="s">
        <v>114</v>
      </c>
      <c r="D4" s="35" t="s">
        <v>122</v>
      </c>
      <c r="E4" s="35" t="s">
        <v>123</v>
      </c>
      <c r="F4" s="35" t="s">
        <v>114</v>
      </c>
      <c r="G4" s="35" t="s">
        <v>69</v>
      </c>
      <c r="H4" s="37">
        <v>187.38</v>
      </c>
      <c r="I4" s="37">
        <v>0</v>
      </c>
      <c r="J4" s="37">
        <v>187.38</v>
      </c>
      <c r="K4" s="37">
        <v>0</v>
      </c>
      <c r="L4" s="37">
        <v>0</v>
      </c>
    </row>
    <row r="5" spans="1:14" hidden="1" x14ac:dyDescent="0.2">
      <c r="A5" s="39" t="s">
        <v>110</v>
      </c>
      <c r="B5" s="39" t="s">
        <v>105</v>
      </c>
      <c r="C5" s="39" t="s">
        <v>114</v>
      </c>
      <c r="D5" s="35" t="s">
        <v>124</v>
      </c>
      <c r="E5" s="35" t="s">
        <v>123</v>
      </c>
      <c r="F5" s="35" t="s">
        <v>114</v>
      </c>
      <c r="G5" s="35" t="s">
        <v>69</v>
      </c>
      <c r="H5" s="37">
        <v>0</v>
      </c>
      <c r="I5" s="37">
        <v>187.38</v>
      </c>
      <c r="J5" s="37">
        <v>-187.38</v>
      </c>
      <c r="K5" s="37">
        <v>0</v>
      </c>
      <c r="L5" s="37">
        <v>0</v>
      </c>
    </row>
    <row r="6" spans="1:14" x14ac:dyDescent="0.2">
      <c r="A6" s="39" t="s">
        <v>110</v>
      </c>
      <c r="B6" s="39" t="s">
        <v>105</v>
      </c>
      <c r="C6" s="39" t="s">
        <v>114</v>
      </c>
      <c r="D6" s="35" t="s">
        <v>112</v>
      </c>
      <c r="E6" s="51" t="s">
        <v>113</v>
      </c>
      <c r="F6" s="51" t="s">
        <v>114</v>
      </c>
      <c r="G6" s="51" t="s">
        <v>69</v>
      </c>
      <c r="H6" s="53">
        <v>70364.88</v>
      </c>
      <c r="I6" s="53">
        <v>0</v>
      </c>
      <c r="J6" s="53">
        <v>70364.88</v>
      </c>
      <c r="K6" s="37">
        <v>595.5</v>
      </c>
      <c r="L6" s="37">
        <v>0</v>
      </c>
    </row>
    <row r="7" spans="1:14" x14ac:dyDescent="0.2">
      <c r="A7" s="39" t="s">
        <v>110</v>
      </c>
      <c r="B7" s="39" t="s">
        <v>105</v>
      </c>
      <c r="C7" s="39" t="s">
        <v>114</v>
      </c>
      <c r="D7" s="35" t="s">
        <v>125</v>
      </c>
      <c r="F7" s="35" t="s">
        <v>114</v>
      </c>
      <c r="G7" s="35" t="s">
        <v>69</v>
      </c>
      <c r="H7" s="37">
        <v>187.38</v>
      </c>
      <c r="I7" s="37">
        <v>0</v>
      </c>
      <c r="J7" s="37">
        <v>187.38</v>
      </c>
      <c r="K7" s="37">
        <v>0</v>
      </c>
      <c r="L7" s="37">
        <v>0</v>
      </c>
    </row>
    <row r="8" spans="1:14" x14ac:dyDescent="0.2">
      <c r="A8" s="58" t="s">
        <v>110</v>
      </c>
      <c r="B8" s="58" t="s">
        <v>105</v>
      </c>
      <c r="C8" s="58" t="s">
        <v>127</v>
      </c>
      <c r="D8" s="57" t="s">
        <v>128</v>
      </c>
      <c r="E8" s="57" t="s">
        <v>129</v>
      </c>
      <c r="F8" s="57" t="s">
        <v>127</v>
      </c>
      <c r="G8" s="57" t="s">
        <v>69</v>
      </c>
      <c r="H8" s="59">
        <v>315.17</v>
      </c>
      <c r="I8" s="59">
        <v>0</v>
      </c>
      <c r="J8" s="60">
        <v>315.17</v>
      </c>
      <c r="K8" s="61">
        <v>0</v>
      </c>
      <c r="L8" s="61">
        <v>0</v>
      </c>
      <c r="M8" s="61"/>
      <c r="N8" s="56"/>
    </row>
    <row r="9" spans="1:14" x14ac:dyDescent="0.2">
      <c r="A9" s="68" t="s">
        <v>110</v>
      </c>
      <c r="B9" s="68" t="s">
        <v>105</v>
      </c>
      <c r="C9" s="68" t="s">
        <v>132</v>
      </c>
      <c r="D9" s="67" t="s">
        <v>133</v>
      </c>
      <c r="E9" s="67" t="s">
        <v>134</v>
      </c>
      <c r="F9" s="67" t="s">
        <v>132</v>
      </c>
      <c r="G9" s="67" t="s">
        <v>69</v>
      </c>
      <c r="H9" s="69">
        <v>24.64</v>
      </c>
      <c r="I9" s="69">
        <v>0</v>
      </c>
      <c r="J9" s="69">
        <v>24.64</v>
      </c>
      <c r="K9" s="70">
        <v>0</v>
      </c>
      <c r="L9" s="70">
        <v>0</v>
      </c>
      <c r="M9" s="70"/>
    </row>
    <row r="10" spans="1:14" x14ac:dyDescent="0.2">
      <c r="A10" s="79" t="s">
        <v>110</v>
      </c>
      <c r="B10" s="79" t="s">
        <v>105</v>
      </c>
      <c r="C10" s="79" t="s">
        <v>139</v>
      </c>
      <c r="D10" s="78" t="s">
        <v>140</v>
      </c>
      <c r="E10" s="78" t="s">
        <v>141</v>
      </c>
      <c r="F10" s="78" t="s">
        <v>139</v>
      </c>
      <c r="G10" s="78" t="s">
        <v>69</v>
      </c>
      <c r="H10" s="82">
        <v>0</v>
      </c>
      <c r="I10" s="82">
        <v>718.43</v>
      </c>
      <c r="J10" s="82">
        <v>-718.43</v>
      </c>
      <c r="K10" s="82">
        <v>0</v>
      </c>
      <c r="L10" s="82">
        <v>0</v>
      </c>
    </row>
    <row r="11" spans="1:14" s="93" customFormat="1" x14ac:dyDescent="0.2">
      <c r="A11" s="89" t="s">
        <v>110</v>
      </c>
      <c r="B11" s="89" t="s">
        <v>105</v>
      </c>
      <c r="C11" s="89" t="s">
        <v>148</v>
      </c>
      <c r="D11" s="90" t="s">
        <v>149</v>
      </c>
      <c r="E11" s="75" t="s">
        <v>150</v>
      </c>
      <c r="F11" s="75" t="s">
        <v>148</v>
      </c>
      <c r="G11" s="75" t="s">
        <v>69</v>
      </c>
      <c r="H11" s="77">
        <v>17582.490000000002</v>
      </c>
      <c r="I11" s="77">
        <v>0</v>
      </c>
      <c r="J11" s="77">
        <v>17582.490000000002</v>
      </c>
      <c r="K11" s="91">
        <v>148.5</v>
      </c>
      <c r="L11" s="91">
        <v>0</v>
      </c>
      <c r="M11" s="92"/>
    </row>
    <row r="12" spans="1:14" x14ac:dyDescent="0.2">
      <c r="A12" s="87" t="s">
        <v>110</v>
      </c>
      <c r="B12" s="87" t="s">
        <v>105</v>
      </c>
      <c r="C12" s="87" t="s">
        <v>148</v>
      </c>
      <c r="D12" s="85" t="s">
        <v>151</v>
      </c>
      <c r="E12" s="84"/>
      <c r="F12" s="85" t="s">
        <v>148</v>
      </c>
      <c r="G12" s="85" t="s">
        <v>69</v>
      </c>
      <c r="H12" s="86">
        <v>0</v>
      </c>
      <c r="I12" s="86">
        <v>117216.59</v>
      </c>
      <c r="J12" s="86">
        <v>-117216.59</v>
      </c>
      <c r="K12" s="88">
        <v>0</v>
      </c>
      <c r="L12" s="88">
        <v>990</v>
      </c>
    </row>
    <row r="13" spans="1:14" x14ac:dyDescent="0.2">
      <c r="A13" s="87" t="s">
        <v>110</v>
      </c>
      <c r="B13" s="87" t="s">
        <v>105</v>
      </c>
      <c r="C13" s="87" t="s">
        <v>152</v>
      </c>
      <c r="D13" s="85" t="s">
        <v>153</v>
      </c>
      <c r="E13" s="85" t="s">
        <v>154</v>
      </c>
      <c r="F13" s="85" t="s">
        <v>152</v>
      </c>
      <c r="G13" s="85" t="s">
        <v>69</v>
      </c>
      <c r="H13" s="86">
        <v>0</v>
      </c>
      <c r="I13" s="86">
        <v>502.86</v>
      </c>
      <c r="J13" s="86">
        <v>-502.86</v>
      </c>
      <c r="K13" s="88">
        <v>0</v>
      </c>
      <c r="L13" s="88">
        <v>0</v>
      </c>
    </row>
    <row r="14" spans="1:14" ht="15" x14ac:dyDescent="0.25">
      <c r="A14" s="96" t="s">
        <v>110</v>
      </c>
      <c r="B14" s="96" t="s">
        <v>105</v>
      </c>
      <c r="C14" s="96" t="s">
        <v>160</v>
      </c>
      <c r="D14" s="94" t="s">
        <v>161</v>
      </c>
      <c r="E14" s="94" t="s">
        <v>162</v>
      </c>
      <c r="F14" s="94" t="s">
        <v>160</v>
      </c>
      <c r="G14" s="94" t="s">
        <v>69</v>
      </c>
      <c r="H14" s="95">
        <v>406.85</v>
      </c>
      <c r="I14" s="95">
        <v>0</v>
      </c>
      <c r="J14" s="95">
        <v>406.85</v>
      </c>
      <c r="K14" s="95">
        <v>0</v>
      </c>
      <c r="L14" s="95">
        <v>0</v>
      </c>
    </row>
    <row r="15" spans="1:14" x14ac:dyDescent="0.2">
      <c r="A15" s="108" t="s">
        <v>110</v>
      </c>
      <c r="B15" s="108" t="s">
        <v>105</v>
      </c>
      <c r="C15" s="108" t="s">
        <v>166</v>
      </c>
      <c r="D15" s="106" t="s">
        <v>167</v>
      </c>
      <c r="E15" s="106" t="s">
        <v>168</v>
      </c>
      <c r="F15" s="106" t="s">
        <v>166</v>
      </c>
      <c r="G15" s="106" t="s">
        <v>69</v>
      </c>
      <c r="H15" s="107">
        <v>6.32</v>
      </c>
      <c r="I15" s="107">
        <v>0</v>
      </c>
      <c r="J15" s="107">
        <v>6.32</v>
      </c>
      <c r="K15" s="107">
        <v>0</v>
      </c>
      <c r="L15" s="107">
        <v>0</v>
      </c>
      <c r="M15" s="107"/>
      <c r="N15" s="105"/>
    </row>
    <row r="16" spans="1:14" ht="15" x14ac:dyDescent="0.25">
      <c r="A16" s="118" t="s">
        <v>110</v>
      </c>
      <c r="B16" s="118" t="s">
        <v>105</v>
      </c>
      <c r="C16" s="118" t="s">
        <v>177</v>
      </c>
      <c r="D16" s="116" t="s">
        <v>178</v>
      </c>
      <c r="E16" s="116" t="s">
        <v>179</v>
      </c>
      <c r="F16" s="116" t="s">
        <v>177</v>
      </c>
      <c r="G16" s="116" t="s">
        <v>69</v>
      </c>
      <c r="H16" s="117">
        <v>528.27</v>
      </c>
      <c r="I16" s="37">
        <v>0</v>
      </c>
      <c r="J16" s="119">
        <v>528.27</v>
      </c>
      <c r="K16" s="95">
        <v>0</v>
      </c>
      <c r="L16" s="95">
        <v>0</v>
      </c>
    </row>
    <row r="17" spans="1:12" ht="15" x14ac:dyDescent="0.25">
      <c r="A17" s="96"/>
      <c r="B17" s="96"/>
      <c r="C17" s="96"/>
      <c r="D17" s="94"/>
      <c r="E17" s="94"/>
      <c r="F17" s="94"/>
      <c r="G17" s="94"/>
      <c r="H17" s="95"/>
      <c r="I17" s="95"/>
      <c r="J17" s="95"/>
      <c r="K17" s="95"/>
      <c r="L17" s="95"/>
    </row>
    <row r="18" spans="1:12" x14ac:dyDescent="0.2">
      <c r="F18" s="45" t="s">
        <v>85</v>
      </c>
      <c r="H18" s="40">
        <f>+H6/1000+H11/1000</f>
        <v>87.947370000000006</v>
      </c>
    </row>
    <row r="19" spans="1:12" x14ac:dyDescent="0.2">
      <c r="F19" s="43"/>
    </row>
    <row r="20" spans="1:12" x14ac:dyDescent="0.2">
      <c r="F20" s="43"/>
    </row>
    <row r="21" spans="1:12" x14ac:dyDescent="0.2">
      <c r="F21" s="43"/>
    </row>
    <row r="22" spans="1:12" x14ac:dyDescent="0.2">
      <c r="F22" s="44" t="s">
        <v>86</v>
      </c>
      <c r="G22" s="54"/>
      <c r="H22" s="40">
        <f>ROUND((I3+I5-H4-H7-H8-H9+I10+I12+I13-H14-H15-H16)/1000,0)</f>
        <v>586</v>
      </c>
    </row>
    <row r="23" spans="1:12" x14ac:dyDescent="0.2">
      <c r="F23" s="37"/>
    </row>
    <row r="25" spans="1:12" x14ac:dyDescent="0.2">
      <c r="F25" s="139" t="s">
        <v>126</v>
      </c>
      <c r="G25" s="139"/>
      <c r="H25" s="140">
        <f>+H18+'823000'!J33+'820000'!J10</f>
        <v>4605.8719300000002</v>
      </c>
    </row>
    <row r="28" spans="1:12" x14ac:dyDescent="0.2">
      <c r="H28" s="40"/>
    </row>
  </sheetData>
  <mergeCells count="2">
    <mergeCell ref="H1:I1"/>
    <mergeCell ref="K1:L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J34" sqref="J34"/>
    </sheetView>
  </sheetViews>
  <sheetFormatPr defaultRowHeight="12.75" x14ac:dyDescent="0.2"/>
  <cols>
    <col min="1" max="1" width="8.42578125" style="35" customWidth="1"/>
    <col min="2" max="2" width="18" style="35" customWidth="1"/>
    <col min="3" max="4" width="12.42578125" style="35" bestFit="1" customWidth="1"/>
    <col min="5" max="5" width="11.28515625" style="37" customWidth="1"/>
    <col min="6" max="6" width="19.7109375" style="35" customWidth="1"/>
    <col min="7" max="7" width="11.140625" style="35" bestFit="1" customWidth="1"/>
    <col min="8" max="8" width="12.7109375" style="35" customWidth="1"/>
    <col min="9" max="10" width="22.42578125" style="37" customWidth="1"/>
    <col min="11" max="11" width="21.42578125" style="37" customWidth="1"/>
    <col min="12" max="12" width="14.28515625" style="38" customWidth="1"/>
    <col min="13" max="13" width="11.7109375" style="38" bestFit="1" customWidth="1"/>
    <col min="14" max="256" width="9.140625" style="38"/>
    <col min="257" max="257" width="8.42578125" style="38" customWidth="1"/>
    <col min="258" max="258" width="18" style="38" customWidth="1"/>
    <col min="259" max="260" width="12.42578125" style="38" bestFit="1" customWidth="1"/>
    <col min="261" max="261" width="11.28515625" style="38" customWidth="1"/>
    <col min="262" max="262" width="19.7109375" style="38" customWidth="1"/>
    <col min="263" max="263" width="11.140625" style="38" bestFit="1" customWidth="1"/>
    <col min="264" max="264" width="12.7109375" style="38" customWidth="1"/>
    <col min="265" max="266" width="22.42578125" style="38" customWidth="1"/>
    <col min="267" max="267" width="21.42578125" style="38" customWidth="1"/>
    <col min="268" max="512" width="9.140625" style="38"/>
    <col min="513" max="513" width="8.42578125" style="38" customWidth="1"/>
    <col min="514" max="514" width="18" style="38" customWidth="1"/>
    <col min="515" max="516" width="12.42578125" style="38" bestFit="1" customWidth="1"/>
    <col min="517" max="517" width="11.28515625" style="38" customWidth="1"/>
    <col min="518" max="518" width="19.7109375" style="38" customWidth="1"/>
    <col min="519" max="519" width="11.140625" style="38" bestFit="1" customWidth="1"/>
    <col min="520" max="520" width="12.7109375" style="38" customWidth="1"/>
    <col min="521" max="522" width="22.42578125" style="38" customWidth="1"/>
    <col min="523" max="523" width="21.42578125" style="38" customWidth="1"/>
    <col min="524" max="768" width="9.140625" style="38"/>
    <col min="769" max="769" width="8.42578125" style="38" customWidth="1"/>
    <col min="770" max="770" width="18" style="38" customWidth="1"/>
    <col min="771" max="772" width="12.42578125" style="38" bestFit="1" customWidth="1"/>
    <col min="773" max="773" width="11.28515625" style="38" customWidth="1"/>
    <col min="774" max="774" width="19.7109375" style="38" customWidth="1"/>
    <col min="775" max="775" width="11.140625" style="38" bestFit="1" customWidth="1"/>
    <col min="776" max="776" width="12.7109375" style="38" customWidth="1"/>
    <col min="777" max="778" width="22.42578125" style="38" customWidth="1"/>
    <col min="779" max="779" width="21.42578125" style="38" customWidth="1"/>
    <col min="780" max="1024" width="9.140625" style="38"/>
    <col min="1025" max="1025" width="8.42578125" style="38" customWidth="1"/>
    <col min="1026" max="1026" width="18" style="38" customWidth="1"/>
    <col min="1027" max="1028" width="12.42578125" style="38" bestFit="1" customWidth="1"/>
    <col min="1029" max="1029" width="11.28515625" style="38" customWidth="1"/>
    <col min="1030" max="1030" width="19.7109375" style="38" customWidth="1"/>
    <col min="1031" max="1031" width="11.140625" style="38" bestFit="1" customWidth="1"/>
    <col min="1032" max="1032" width="12.7109375" style="38" customWidth="1"/>
    <col min="1033" max="1034" width="22.42578125" style="38" customWidth="1"/>
    <col min="1035" max="1035" width="21.42578125" style="38" customWidth="1"/>
    <col min="1036" max="1280" width="9.140625" style="38"/>
    <col min="1281" max="1281" width="8.42578125" style="38" customWidth="1"/>
    <col min="1282" max="1282" width="18" style="38" customWidth="1"/>
    <col min="1283" max="1284" width="12.42578125" style="38" bestFit="1" customWidth="1"/>
    <col min="1285" max="1285" width="11.28515625" style="38" customWidth="1"/>
    <col min="1286" max="1286" width="19.7109375" style="38" customWidth="1"/>
    <col min="1287" max="1287" width="11.140625" style="38" bestFit="1" customWidth="1"/>
    <col min="1288" max="1288" width="12.7109375" style="38" customWidth="1"/>
    <col min="1289" max="1290" width="22.42578125" style="38" customWidth="1"/>
    <col min="1291" max="1291" width="21.42578125" style="38" customWidth="1"/>
    <col min="1292" max="1536" width="9.140625" style="38"/>
    <col min="1537" max="1537" width="8.42578125" style="38" customWidth="1"/>
    <col min="1538" max="1538" width="18" style="38" customWidth="1"/>
    <col min="1539" max="1540" width="12.42578125" style="38" bestFit="1" customWidth="1"/>
    <col min="1541" max="1541" width="11.28515625" style="38" customWidth="1"/>
    <col min="1542" max="1542" width="19.7109375" style="38" customWidth="1"/>
    <col min="1543" max="1543" width="11.140625" style="38" bestFit="1" customWidth="1"/>
    <col min="1544" max="1544" width="12.7109375" style="38" customWidth="1"/>
    <col min="1545" max="1546" width="22.42578125" style="38" customWidth="1"/>
    <col min="1547" max="1547" width="21.42578125" style="38" customWidth="1"/>
    <col min="1548" max="1792" width="9.140625" style="38"/>
    <col min="1793" max="1793" width="8.42578125" style="38" customWidth="1"/>
    <col min="1794" max="1794" width="18" style="38" customWidth="1"/>
    <col min="1795" max="1796" width="12.42578125" style="38" bestFit="1" customWidth="1"/>
    <col min="1797" max="1797" width="11.28515625" style="38" customWidth="1"/>
    <col min="1798" max="1798" width="19.7109375" style="38" customWidth="1"/>
    <col min="1799" max="1799" width="11.140625" style="38" bestFit="1" customWidth="1"/>
    <col min="1800" max="1800" width="12.7109375" style="38" customWidth="1"/>
    <col min="1801" max="1802" width="22.42578125" style="38" customWidth="1"/>
    <col min="1803" max="1803" width="21.42578125" style="38" customWidth="1"/>
    <col min="1804" max="2048" width="9.140625" style="38"/>
    <col min="2049" max="2049" width="8.42578125" style="38" customWidth="1"/>
    <col min="2050" max="2050" width="18" style="38" customWidth="1"/>
    <col min="2051" max="2052" width="12.42578125" style="38" bestFit="1" customWidth="1"/>
    <col min="2053" max="2053" width="11.28515625" style="38" customWidth="1"/>
    <col min="2054" max="2054" width="19.7109375" style="38" customWidth="1"/>
    <col min="2055" max="2055" width="11.140625" style="38" bestFit="1" customWidth="1"/>
    <col min="2056" max="2056" width="12.7109375" style="38" customWidth="1"/>
    <col min="2057" max="2058" width="22.42578125" style="38" customWidth="1"/>
    <col min="2059" max="2059" width="21.42578125" style="38" customWidth="1"/>
    <col min="2060" max="2304" width="9.140625" style="38"/>
    <col min="2305" max="2305" width="8.42578125" style="38" customWidth="1"/>
    <col min="2306" max="2306" width="18" style="38" customWidth="1"/>
    <col min="2307" max="2308" width="12.42578125" style="38" bestFit="1" customWidth="1"/>
    <col min="2309" max="2309" width="11.28515625" style="38" customWidth="1"/>
    <col min="2310" max="2310" width="19.7109375" style="38" customWidth="1"/>
    <col min="2311" max="2311" width="11.140625" style="38" bestFit="1" customWidth="1"/>
    <col min="2312" max="2312" width="12.7109375" style="38" customWidth="1"/>
    <col min="2313" max="2314" width="22.42578125" style="38" customWidth="1"/>
    <col min="2315" max="2315" width="21.42578125" style="38" customWidth="1"/>
    <col min="2316" max="2560" width="9.140625" style="38"/>
    <col min="2561" max="2561" width="8.42578125" style="38" customWidth="1"/>
    <col min="2562" max="2562" width="18" style="38" customWidth="1"/>
    <col min="2563" max="2564" width="12.42578125" style="38" bestFit="1" customWidth="1"/>
    <col min="2565" max="2565" width="11.28515625" style="38" customWidth="1"/>
    <col min="2566" max="2566" width="19.7109375" style="38" customWidth="1"/>
    <col min="2567" max="2567" width="11.140625" style="38" bestFit="1" customWidth="1"/>
    <col min="2568" max="2568" width="12.7109375" style="38" customWidth="1"/>
    <col min="2569" max="2570" width="22.42578125" style="38" customWidth="1"/>
    <col min="2571" max="2571" width="21.42578125" style="38" customWidth="1"/>
    <col min="2572" max="2816" width="9.140625" style="38"/>
    <col min="2817" max="2817" width="8.42578125" style="38" customWidth="1"/>
    <col min="2818" max="2818" width="18" style="38" customWidth="1"/>
    <col min="2819" max="2820" width="12.42578125" style="38" bestFit="1" customWidth="1"/>
    <col min="2821" max="2821" width="11.28515625" style="38" customWidth="1"/>
    <col min="2822" max="2822" width="19.7109375" style="38" customWidth="1"/>
    <col min="2823" max="2823" width="11.140625" style="38" bestFit="1" customWidth="1"/>
    <col min="2824" max="2824" width="12.7109375" style="38" customWidth="1"/>
    <col min="2825" max="2826" width="22.42578125" style="38" customWidth="1"/>
    <col min="2827" max="2827" width="21.42578125" style="38" customWidth="1"/>
    <col min="2828" max="3072" width="9.140625" style="38"/>
    <col min="3073" max="3073" width="8.42578125" style="38" customWidth="1"/>
    <col min="3074" max="3074" width="18" style="38" customWidth="1"/>
    <col min="3075" max="3076" width="12.42578125" style="38" bestFit="1" customWidth="1"/>
    <col min="3077" max="3077" width="11.28515625" style="38" customWidth="1"/>
    <col min="3078" max="3078" width="19.7109375" style="38" customWidth="1"/>
    <col min="3079" max="3079" width="11.140625" style="38" bestFit="1" customWidth="1"/>
    <col min="3080" max="3080" width="12.7109375" style="38" customWidth="1"/>
    <col min="3081" max="3082" width="22.42578125" style="38" customWidth="1"/>
    <col min="3083" max="3083" width="21.42578125" style="38" customWidth="1"/>
    <col min="3084" max="3328" width="9.140625" style="38"/>
    <col min="3329" max="3329" width="8.42578125" style="38" customWidth="1"/>
    <col min="3330" max="3330" width="18" style="38" customWidth="1"/>
    <col min="3331" max="3332" width="12.42578125" style="38" bestFit="1" customWidth="1"/>
    <col min="3333" max="3333" width="11.28515625" style="38" customWidth="1"/>
    <col min="3334" max="3334" width="19.7109375" style="38" customWidth="1"/>
    <col min="3335" max="3335" width="11.140625" style="38" bestFit="1" customWidth="1"/>
    <col min="3336" max="3336" width="12.7109375" style="38" customWidth="1"/>
    <col min="3337" max="3338" width="22.42578125" style="38" customWidth="1"/>
    <col min="3339" max="3339" width="21.42578125" style="38" customWidth="1"/>
    <col min="3340" max="3584" width="9.140625" style="38"/>
    <col min="3585" max="3585" width="8.42578125" style="38" customWidth="1"/>
    <col min="3586" max="3586" width="18" style="38" customWidth="1"/>
    <col min="3587" max="3588" width="12.42578125" style="38" bestFit="1" customWidth="1"/>
    <col min="3589" max="3589" width="11.28515625" style="38" customWidth="1"/>
    <col min="3590" max="3590" width="19.7109375" style="38" customWidth="1"/>
    <col min="3591" max="3591" width="11.140625" style="38" bestFit="1" customWidth="1"/>
    <col min="3592" max="3592" width="12.7109375" style="38" customWidth="1"/>
    <col min="3593" max="3594" width="22.42578125" style="38" customWidth="1"/>
    <col min="3595" max="3595" width="21.42578125" style="38" customWidth="1"/>
    <col min="3596" max="3840" width="9.140625" style="38"/>
    <col min="3841" max="3841" width="8.42578125" style="38" customWidth="1"/>
    <col min="3842" max="3842" width="18" style="38" customWidth="1"/>
    <col min="3843" max="3844" width="12.42578125" style="38" bestFit="1" customWidth="1"/>
    <col min="3845" max="3845" width="11.28515625" style="38" customWidth="1"/>
    <col min="3846" max="3846" width="19.7109375" style="38" customWidth="1"/>
    <col min="3847" max="3847" width="11.140625" style="38" bestFit="1" customWidth="1"/>
    <col min="3848" max="3848" width="12.7109375" style="38" customWidth="1"/>
    <col min="3849" max="3850" width="22.42578125" style="38" customWidth="1"/>
    <col min="3851" max="3851" width="21.42578125" style="38" customWidth="1"/>
    <col min="3852" max="4096" width="9.140625" style="38"/>
    <col min="4097" max="4097" width="8.42578125" style="38" customWidth="1"/>
    <col min="4098" max="4098" width="18" style="38" customWidth="1"/>
    <col min="4099" max="4100" width="12.42578125" style="38" bestFit="1" customWidth="1"/>
    <col min="4101" max="4101" width="11.28515625" style="38" customWidth="1"/>
    <col min="4102" max="4102" width="19.7109375" style="38" customWidth="1"/>
    <col min="4103" max="4103" width="11.140625" style="38" bestFit="1" customWidth="1"/>
    <col min="4104" max="4104" width="12.7109375" style="38" customWidth="1"/>
    <col min="4105" max="4106" width="22.42578125" style="38" customWidth="1"/>
    <col min="4107" max="4107" width="21.42578125" style="38" customWidth="1"/>
    <col min="4108" max="4352" width="9.140625" style="38"/>
    <col min="4353" max="4353" width="8.42578125" style="38" customWidth="1"/>
    <col min="4354" max="4354" width="18" style="38" customWidth="1"/>
    <col min="4355" max="4356" width="12.42578125" style="38" bestFit="1" customWidth="1"/>
    <col min="4357" max="4357" width="11.28515625" style="38" customWidth="1"/>
    <col min="4358" max="4358" width="19.7109375" style="38" customWidth="1"/>
    <col min="4359" max="4359" width="11.140625" style="38" bestFit="1" customWidth="1"/>
    <col min="4360" max="4360" width="12.7109375" style="38" customWidth="1"/>
    <col min="4361" max="4362" width="22.42578125" style="38" customWidth="1"/>
    <col min="4363" max="4363" width="21.42578125" style="38" customWidth="1"/>
    <col min="4364" max="4608" width="9.140625" style="38"/>
    <col min="4609" max="4609" width="8.42578125" style="38" customWidth="1"/>
    <col min="4610" max="4610" width="18" style="38" customWidth="1"/>
    <col min="4611" max="4612" width="12.42578125" style="38" bestFit="1" customWidth="1"/>
    <col min="4613" max="4613" width="11.28515625" style="38" customWidth="1"/>
    <col min="4614" max="4614" width="19.7109375" style="38" customWidth="1"/>
    <col min="4615" max="4615" width="11.140625" style="38" bestFit="1" customWidth="1"/>
    <col min="4616" max="4616" width="12.7109375" style="38" customWidth="1"/>
    <col min="4617" max="4618" width="22.42578125" style="38" customWidth="1"/>
    <col min="4619" max="4619" width="21.42578125" style="38" customWidth="1"/>
    <col min="4620" max="4864" width="9.140625" style="38"/>
    <col min="4865" max="4865" width="8.42578125" style="38" customWidth="1"/>
    <col min="4866" max="4866" width="18" style="38" customWidth="1"/>
    <col min="4867" max="4868" width="12.42578125" style="38" bestFit="1" customWidth="1"/>
    <col min="4869" max="4869" width="11.28515625" style="38" customWidth="1"/>
    <col min="4870" max="4870" width="19.7109375" style="38" customWidth="1"/>
    <col min="4871" max="4871" width="11.140625" style="38" bestFit="1" customWidth="1"/>
    <col min="4872" max="4872" width="12.7109375" style="38" customWidth="1"/>
    <col min="4873" max="4874" width="22.42578125" style="38" customWidth="1"/>
    <col min="4875" max="4875" width="21.42578125" style="38" customWidth="1"/>
    <col min="4876" max="5120" width="9.140625" style="38"/>
    <col min="5121" max="5121" width="8.42578125" style="38" customWidth="1"/>
    <col min="5122" max="5122" width="18" style="38" customWidth="1"/>
    <col min="5123" max="5124" width="12.42578125" style="38" bestFit="1" customWidth="1"/>
    <col min="5125" max="5125" width="11.28515625" style="38" customWidth="1"/>
    <col min="5126" max="5126" width="19.7109375" style="38" customWidth="1"/>
    <col min="5127" max="5127" width="11.140625" style="38" bestFit="1" customWidth="1"/>
    <col min="5128" max="5128" width="12.7109375" style="38" customWidth="1"/>
    <col min="5129" max="5130" width="22.42578125" style="38" customWidth="1"/>
    <col min="5131" max="5131" width="21.42578125" style="38" customWidth="1"/>
    <col min="5132" max="5376" width="9.140625" style="38"/>
    <col min="5377" max="5377" width="8.42578125" style="38" customWidth="1"/>
    <col min="5378" max="5378" width="18" style="38" customWidth="1"/>
    <col min="5379" max="5380" width="12.42578125" style="38" bestFit="1" customWidth="1"/>
    <col min="5381" max="5381" width="11.28515625" style="38" customWidth="1"/>
    <col min="5382" max="5382" width="19.7109375" style="38" customWidth="1"/>
    <col min="5383" max="5383" width="11.140625" style="38" bestFit="1" customWidth="1"/>
    <col min="5384" max="5384" width="12.7109375" style="38" customWidth="1"/>
    <col min="5385" max="5386" width="22.42578125" style="38" customWidth="1"/>
    <col min="5387" max="5387" width="21.42578125" style="38" customWidth="1"/>
    <col min="5388" max="5632" width="9.140625" style="38"/>
    <col min="5633" max="5633" width="8.42578125" style="38" customWidth="1"/>
    <col min="5634" max="5634" width="18" style="38" customWidth="1"/>
    <col min="5635" max="5636" width="12.42578125" style="38" bestFit="1" customWidth="1"/>
    <col min="5637" max="5637" width="11.28515625" style="38" customWidth="1"/>
    <col min="5638" max="5638" width="19.7109375" style="38" customWidth="1"/>
    <col min="5639" max="5639" width="11.140625" style="38" bestFit="1" customWidth="1"/>
    <col min="5640" max="5640" width="12.7109375" style="38" customWidth="1"/>
    <col min="5641" max="5642" width="22.42578125" style="38" customWidth="1"/>
    <col min="5643" max="5643" width="21.42578125" style="38" customWidth="1"/>
    <col min="5644" max="5888" width="9.140625" style="38"/>
    <col min="5889" max="5889" width="8.42578125" style="38" customWidth="1"/>
    <col min="5890" max="5890" width="18" style="38" customWidth="1"/>
    <col min="5891" max="5892" width="12.42578125" style="38" bestFit="1" customWidth="1"/>
    <col min="5893" max="5893" width="11.28515625" style="38" customWidth="1"/>
    <col min="5894" max="5894" width="19.7109375" style="38" customWidth="1"/>
    <col min="5895" max="5895" width="11.140625" style="38" bestFit="1" customWidth="1"/>
    <col min="5896" max="5896" width="12.7109375" style="38" customWidth="1"/>
    <col min="5897" max="5898" width="22.42578125" style="38" customWidth="1"/>
    <col min="5899" max="5899" width="21.42578125" style="38" customWidth="1"/>
    <col min="5900" max="6144" width="9.140625" style="38"/>
    <col min="6145" max="6145" width="8.42578125" style="38" customWidth="1"/>
    <col min="6146" max="6146" width="18" style="38" customWidth="1"/>
    <col min="6147" max="6148" width="12.42578125" style="38" bestFit="1" customWidth="1"/>
    <col min="6149" max="6149" width="11.28515625" style="38" customWidth="1"/>
    <col min="6150" max="6150" width="19.7109375" style="38" customWidth="1"/>
    <col min="6151" max="6151" width="11.140625" style="38" bestFit="1" customWidth="1"/>
    <col min="6152" max="6152" width="12.7109375" style="38" customWidth="1"/>
    <col min="6153" max="6154" width="22.42578125" style="38" customWidth="1"/>
    <col min="6155" max="6155" width="21.42578125" style="38" customWidth="1"/>
    <col min="6156" max="6400" width="9.140625" style="38"/>
    <col min="6401" max="6401" width="8.42578125" style="38" customWidth="1"/>
    <col min="6402" max="6402" width="18" style="38" customWidth="1"/>
    <col min="6403" max="6404" width="12.42578125" style="38" bestFit="1" customWidth="1"/>
    <col min="6405" max="6405" width="11.28515625" style="38" customWidth="1"/>
    <col min="6406" max="6406" width="19.7109375" style="38" customWidth="1"/>
    <col min="6407" max="6407" width="11.140625" style="38" bestFit="1" customWidth="1"/>
    <col min="6408" max="6408" width="12.7109375" style="38" customWidth="1"/>
    <col min="6409" max="6410" width="22.42578125" style="38" customWidth="1"/>
    <col min="6411" max="6411" width="21.42578125" style="38" customWidth="1"/>
    <col min="6412" max="6656" width="9.140625" style="38"/>
    <col min="6657" max="6657" width="8.42578125" style="38" customWidth="1"/>
    <col min="6658" max="6658" width="18" style="38" customWidth="1"/>
    <col min="6659" max="6660" width="12.42578125" style="38" bestFit="1" customWidth="1"/>
    <col min="6661" max="6661" width="11.28515625" style="38" customWidth="1"/>
    <col min="6662" max="6662" width="19.7109375" style="38" customWidth="1"/>
    <col min="6663" max="6663" width="11.140625" style="38" bestFit="1" customWidth="1"/>
    <col min="6664" max="6664" width="12.7109375" style="38" customWidth="1"/>
    <col min="6665" max="6666" width="22.42578125" style="38" customWidth="1"/>
    <col min="6667" max="6667" width="21.42578125" style="38" customWidth="1"/>
    <col min="6668" max="6912" width="9.140625" style="38"/>
    <col min="6913" max="6913" width="8.42578125" style="38" customWidth="1"/>
    <col min="6914" max="6914" width="18" style="38" customWidth="1"/>
    <col min="6915" max="6916" width="12.42578125" style="38" bestFit="1" customWidth="1"/>
    <col min="6917" max="6917" width="11.28515625" style="38" customWidth="1"/>
    <col min="6918" max="6918" width="19.7109375" style="38" customWidth="1"/>
    <col min="6919" max="6919" width="11.140625" style="38" bestFit="1" customWidth="1"/>
    <col min="6920" max="6920" width="12.7109375" style="38" customWidth="1"/>
    <col min="6921" max="6922" width="22.42578125" style="38" customWidth="1"/>
    <col min="6923" max="6923" width="21.42578125" style="38" customWidth="1"/>
    <col min="6924" max="7168" width="9.140625" style="38"/>
    <col min="7169" max="7169" width="8.42578125" style="38" customWidth="1"/>
    <col min="7170" max="7170" width="18" style="38" customWidth="1"/>
    <col min="7171" max="7172" width="12.42578125" style="38" bestFit="1" customWidth="1"/>
    <col min="7173" max="7173" width="11.28515625" style="38" customWidth="1"/>
    <col min="7174" max="7174" width="19.7109375" style="38" customWidth="1"/>
    <col min="7175" max="7175" width="11.140625" style="38" bestFit="1" customWidth="1"/>
    <col min="7176" max="7176" width="12.7109375" style="38" customWidth="1"/>
    <col min="7177" max="7178" width="22.42578125" style="38" customWidth="1"/>
    <col min="7179" max="7179" width="21.42578125" style="38" customWidth="1"/>
    <col min="7180" max="7424" width="9.140625" style="38"/>
    <col min="7425" max="7425" width="8.42578125" style="38" customWidth="1"/>
    <col min="7426" max="7426" width="18" style="38" customWidth="1"/>
    <col min="7427" max="7428" width="12.42578125" style="38" bestFit="1" customWidth="1"/>
    <col min="7429" max="7429" width="11.28515625" style="38" customWidth="1"/>
    <col min="7430" max="7430" width="19.7109375" style="38" customWidth="1"/>
    <col min="7431" max="7431" width="11.140625" style="38" bestFit="1" customWidth="1"/>
    <col min="7432" max="7432" width="12.7109375" style="38" customWidth="1"/>
    <col min="7433" max="7434" width="22.42578125" style="38" customWidth="1"/>
    <col min="7435" max="7435" width="21.42578125" style="38" customWidth="1"/>
    <col min="7436" max="7680" width="9.140625" style="38"/>
    <col min="7681" max="7681" width="8.42578125" style="38" customWidth="1"/>
    <col min="7682" max="7682" width="18" style="38" customWidth="1"/>
    <col min="7683" max="7684" width="12.42578125" style="38" bestFit="1" customWidth="1"/>
    <col min="7685" max="7685" width="11.28515625" style="38" customWidth="1"/>
    <col min="7686" max="7686" width="19.7109375" style="38" customWidth="1"/>
    <col min="7687" max="7687" width="11.140625" style="38" bestFit="1" customWidth="1"/>
    <col min="7688" max="7688" width="12.7109375" style="38" customWidth="1"/>
    <col min="7689" max="7690" width="22.42578125" style="38" customWidth="1"/>
    <col min="7691" max="7691" width="21.42578125" style="38" customWidth="1"/>
    <col min="7692" max="7936" width="9.140625" style="38"/>
    <col min="7937" max="7937" width="8.42578125" style="38" customWidth="1"/>
    <col min="7938" max="7938" width="18" style="38" customWidth="1"/>
    <col min="7939" max="7940" width="12.42578125" style="38" bestFit="1" customWidth="1"/>
    <col min="7941" max="7941" width="11.28515625" style="38" customWidth="1"/>
    <col min="7942" max="7942" width="19.7109375" style="38" customWidth="1"/>
    <col min="7943" max="7943" width="11.140625" style="38" bestFit="1" customWidth="1"/>
    <col min="7944" max="7944" width="12.7109375" style="38" customWidth="1"/>
    <col min="7945" max="7946" width="22.42578125" style="38" customWidth="1"/>
    <col min="7947" max="7947" width="21.42578125" style="38" customWidth="1"/>
    <col min="7948" max="8192" width="9.140625" style="38"/>
    <col min="8193" max="8193" width="8.42578125" style="38" customWidth="1"/>
    <col min="8194" max="8194" width="18" style="38" customWidth="1"/>
    <col min="8195" max="8196" width="12.42578125" style="38" bestFit="1" customWidth="1"/>
    <col min="8197" max="8197" width="11.28515625" style="38" customWidth="1"/>
    <col min="8198" max="8198" width="19.7109375" style="38" customWidth="1"/>
    <col min="8199" max="8199" width="11.140625" style="38" bestFit="1" customWidth="1"/>
    <col min="8200" max="8200" width="12.7109375" style="38" customWidth="1"/>
    <col min="8201" max="8202" width="22.42578125" style="38" customWidth="1"/>
    <col min="8203" max="8203" width="21.42578125" style="38" customWidth="1"/>
    <col min="8204" max="8448" width="9.140625" style="38"/>
    <col min="8449" max="8449" width="8.42578125" style="38" customWidth="1"/>
    <col min="8450" max="8450" width="18" style="38" customWidth="1"/>
    <col min="8451" max="8452" width="12.42578125" style="38" bestFit="1" customWidth="1"/>
    <col min="8453" max="8453" width="11.28515625" style="38" customWidth="1"/>
    <col min="8454" max="8454" width="19.7109375" style="38" customWidth="1"/>
    <col min="8455" max="8455" width="11.140625" style="38" bestFit="1" customWidth="1"/>
    <col min="8456" max="8456" width="12.7109375" style="38" customWidth="1"/>
    <col min="8457" max="8458" width="22.42578125" style="38" customWidth="1"/>
    <col min="8459" max="8459" width="21.42578125" style="38" customWidth="1"/>
    <col min="8460" max="8704" width="9.140625" style="38"/>
    <col min="8705" max="8705" width="8.42578125" style="38" customWidth="1"/>
    <col min="8706" max="8706" width="18" style="38" customWidth="1"/>
    <col min="8707" max="8708" width="12.42578125" style="38" bestFit="1" customWidth="1"/>
    <col min="8709" max="8709" width="11.28515625" style="38" customWidth="1"/>
    <col min="8710" max="8710" width="19.7109375" style="38" customWidth="1"/>
    <col min="8711" max="8711" width="11.140625" style="38" bestFit="1" customWidth="1"/>
    <col min="8712" max="8712" width="12.7109375" style="38" customWidth="1"/>
    <col min="8713" max="8714" width="22.42578125" style="38" customWidth="1"/>
    <col min="8715" max="8715" width="21.42578125" style="38" customWidth="1"/>
    <col min="8716" max="8960" width="9.140625" style="38"/>
    <col min="8961" max="8961" width="8.42578125" style="38" customWidth="1"/>
    <col min="8962" max="8962" width="18" style="38" customWidth="1"/>
    <col min="8963" max="8964" width="12.42578125" style="38" bestFit="1" customWidth="1"/>
    <col min="8965" max="8965" width="11.28515625" style="38" customWidth="1"/>
    <col min="8966" max="8966" width="19.7109375" style="38" customWidth="1"/>
    <col min="8967" max="8967" width="11.140625" style="38" bestFit="1" customWidth="1"/>
    <col min="8968" max="8968" width="12.7109375" style="38" customWidth="1"/>
    <col min="8969" max="8970" width="22.42578125" style="38" customWidth="1"/>
    <col min="8971" max="8971" width="21.42578125" style="38" customWidth="1"/>
    <col min="8972" max="9216" width="9.140625" style="38"/>
    <col min="9217" max="9217" width="8.42578125" style="38" customWidth="1"/>
    <col min="9218" max="9218" width="18" style="38" customWidth="1"/>
    <col min="9219" max="9220" width="12.42578125" style="38" bestFit="1" customWidth="1"/>
    <col min="9221" max="9221" width="11.28515625" style="38" customWidth="1"/>
    <col min="9222" max="9222" width="19.7109375" style="38" customWidth="1"/>
    <col min="9223" max="9223" width="11.140625" style="38" bestFit="1" customWidth="1"/>
    <col min="9224" max="9224" width="12.7109375" style="38" customWidth="1"/>
    <col min="9225" max="9226" width="22.42578125" style="38" customWidth="1"/>
    <col min="9227" max="9227" width="21.42578125" style="38" customWidth="1"/>
    <col min="9228" max="9472" width="9.140625" style="38"/>
    <col min="9473" max="9473" width="8.42578125" style="38" customWidth="1"/>
    <col min="9474" max="9474" width="18" style="38" customWidth="1"/>
    <col min="9475" max="9476" width="12.42578125" style="38" bestFit="1" customWidth="1"/>
    <col min="9477" max="9477" width="11.28515625" style="38" customWidth="1"/>
    <col min="9478" max="9478" width="19.7109375" style="38" customWidth="1"/>
    <col min="9479" max="9479" width="11.140625" style="38" bestFit="1" customWidth="1"/>
    <col min="9480" max="9480" width="12.7109375" style="38" customWidth="1"/>
    <col min="9481" max="9482" width="22.42578125" style="38" customWidth="1"/>
    <col min="9483" max="9483" width="21.42578125" style="38" customWidth="1"/>
    <col min="9484" max="9728" width="9.140625" style="38"/>
    <col min="9729" max="9729" width="8.42578125" style="38" customWidth="1"/>
    <col min="9730" max="9730" width="18" style="38" customWidth="1"/>
    <col min="9731" max="9732" width="12.42578125" style="38" bestFit="1" customWidth="1"/>
    <col min="9733" max="9733" width="11.28515625" style="38" customWidth="1"/>
    <col min="9734" max="9734" width="19.7109375" style="38" customWidth="1"/>
    <col min="9735" max="9735" width="11.140625" style="38" bestFit="1" customWidth="1"/>
    <col min="9736" max="9736" width="12.7109375" style="38" customWidth="1"/>
    <col min="9737" max="9738" width="22.42578125" style="38" customWidth="1"/>
    <col min="9739" max="9739" width="21.42578125" style="38" customWidth="1"/>
    <col min="9740" max="9984" width="9.140625" style="38"/>
    <col min="9985" max="9985" width="8.42578125" style="38" customWidth="1"/>
    <col min="9986" max="9986" width="18" style="38" customWidth="1"/>
    <col min="9987" max="9988" width="12.42578125" style="38" bestFit="1" customWidth="1"/>
    <col min="9989" max="9989" width="11.28515625" style="38" customWidth="1"/>
    <col min="9990" max="9990" width="19.7109375" style="38" customWidth="1"/>
    <col min="9991" max="9991" width="11.140625" style="38" bestFit="1" customWidth="1"/>
    <col min="9992" max="9992" width="12.7109375" style="38" customWidth="1"/>
    <col min="9993" max="9994" width="22.42578125" style="38" customWidth="1"/>
    <col min="9995" max="9995" width="21.42578125" style="38" customWidth="1"/>
    <col min="9996" max="10240" width="9.140625" style="38"/>
    <col min="10241" max="10241" width="8.42578125" style="38" customWidth="1"/>
    <col min="10242" max="10242" width="18" style="38" customWidth="1"/>
    <col min="10243" max="10244" width="12.42578125" style="38" bestFit="1" customWidth="1"/>
    <col min="10245" max="10245" width="11.28515625" style="38" customWidth="1"/>
    <col min="10246" max="10246" width="19.7109375" style="38" customWidth="1"/>
    <col min="10247" max="10247" width="11.140625" style="38" bestFit="1" customWidth="1"/>
    <col min="10248" max="10248" width="12.7109375" style="38" customWidth="1"/>
    <col min="10249" max="10250" width="22.42578125" style="38" customWidth="1"/>
    <col min="10251" max="10251" width="21.42578125" style="38" customWidth="1"/>
    <col min="10252" max="10496" width="9.140625" style="38"/>
    <col min="10497" max="10497" width="8.42578125" style="38" customWidth="1"/>
    <col min="10498" max="10498" width="18" style="38" customWidth="1"/>
    <col min="10499" max="10500" width="12.42578125" style="38" bestFit="1" customWidth="1"/>
    <col min="10501" max="10501" width="11.28515625" style="38" customWidth="1"/>
    <col min="10502" max="10502" width="19.7109375" style="38" customWidth="1"/>
    <col min="10503" max="10503" width="11.140625" style="38" bestFit="1" customWidth="1"/>
    <col min="10504" max="10504" width="12.7109375" style="38" customWidth="1"/>
    <col min="10505" max="10506" width="22.42578125" style="38" customWidth="1"/>
    <col min="10507" max="10507" width="21.42578125" style="38" customWidth="1"/>
    <col min="10508" max="10752" width="9.140625" style="38"/>
    <col min="10753" max="10753" width="8.42578125" style="38" customWidth="1"/>
    <col min="10754" max="10754" width="18" style="38" customWidth="1"/>
    <col min="10755" max="10756" width="12.42578125" style="38" bestFit="1" customWidth="1"/>
    <col min="10757" max="10757" width="11.28515625" style="38" customWidth="1"/>
    <col min="10758" max="10758" width="19.7109375" style="38" customWidth="1"/>
    <col min="10759" max="10759" width="11.140625" style="38" bestFit="1" customWidth="1"/>
    <col min="10760" max="10760" width="12.7109375" style="38" customWidth="1"/>
    <col min="10761" max="10762" width="22.42578125" style="38" customWidth="1"/>
    <col min="10763" max="10763" width="21.42578125" style="38" customWidth="1"/>
    <col min="10764" max="11008" width="9.140625" style="38"/>
    <col min="11009" max="11009" width="8.42578125" style="38" customWidth="1"/>
    <col min="11010" max="11010" width="18" style="38" customWidth="1"/>
    <col min="11011" max="11012" width="12.42578125" style="38" bestFit="1" customWidth="1"/>
    <col min="11013" max="11013" width="11.28515625" style="38" customWidth="1"/>
    <col min="11014" max="11014" width="19.7109375" style="38" customWidth="1"/>
    <col min="11015" max="11015" width="11.140625" style="38" bestFit="1" customWidth="1"/>
    <col min="11016" max="11016" width="12.7109375" style="38" customWidth="1"/>
    <col min="11017" max="11018" width="22.42578125" style="38" customWidth="1"/>
    <col min="11019" max="11019" width="21.42578125" style="38" customWidth="1"/>
    <col min="11020" max="11264" width="9.140625" style="38"/>
    <col min="11265" max="11265" width="8.42578125" style="38" customWidth="1"/>
    <col min="11266" max="11266" width="18" style="38" customWidth="1"/>
    <col min="11267" max="11268" width="12.42578125" style="38" bestFit="1" customWidth="1"/>
    <col min="11269" max="11269" width="11.28515625" style="38" customWidth="1"/>
    <col min="11270" max="11270" width="19.7109375" style="38" customWidth="1"/>
    <col min="11271" max="11271" width="11.140625" style="38" bestFit="1" customWidth="1"/>
    <col min="11272" max="11272" width="12.7109375" style="38" customWidth="1"/>
    <col min="11273" max="11274" width="22.42578125" style="38" customWidth="1"/>
    <col min="11275" max="11275" width="21.42578125" style="38" customWidth="1"/>
    <col min="11276" max="11520" width="9.140625" style="38"/>
    <col min="11521" max="11521" width="8.42578125" style="38" customWidth="1"/>
    <col min="11522" max="11522" width="18" style="38" customWidth="1"/>
    <col min="11523" max="11524" width="12.42578125" style="38" bestFit="1" customWidth="1"/>
    <col min="11525" max="11525" width="11.28515625" style="38" customWidth="1"/>
    <col min="11526" max="11526" width="19.7109375" style="38" customWidth="1"/>
    <col min="11527" max="11527" width="11.140625" style="38" bestFit="1" customWidth="1"/>
    <col min="11528" max="11528" width="12.7109375" style="38" customWidth="1"/>
    <col min="11529" max="11530" width="22.42578125" style="38" customWidth="1"/>
    <col min="11531" max="11531" width="21.42578125" style="38" customWidth="1"/>
    <col min="11532" max="11776" width="9.140625" style="38"/>
    <col min="11777" max="11777" width="8.42578125" style="38" customWidth="1"/>
    <col min="11778" max="11778" width="18" style="38" customWidth="1"/>
    <col min="11779" max="11780" width="12.42578125" style="38" bestFit="1" customWidth="1"/>
    <col min="11781" max="11781" width="11.28515625" style="38" customWidth="1"/>
    <col min="11782" max="11782" width="19.7109375" style="38" customWidth="1"/>
    <col min="11783" max="11783" width="11.140625" style="38" bestFit="1" customWidth="1"/>
    <col min="11784" max="11784" width="12.7109375" style="38" customWidth="1"/>
    <col min="11785" max="11786" width="22.42578125" style="38" customWidth="1"/>
    <col min="11787" max="11787" width="21.42578125" style="38" customWidth="1"/>
    <col min="11788" max="12032" width="9.140625" style="38"/>
    <col min="12033" max="12033" width="8.42578125" style="38" customWidth="1"/>
    <col min="12034" max="12034" width="18" style="38" customWidth="1"/>
    <col min="12035" max="12036" width="12.42578125" style="38" bestFit="1" customWidth="1"/>
    <col min="12037" max="12037" width="11.28515625" style="38" customWidth="1"/>
    <col min="12038" max="12038" width="19.7109375" style="38" customWidth="1"/>
    <col min="12039" max="12039" width="11.140625" style="38" bestFit="1" customWidth="1"/>
    <col min="12040" max="12040" width="12.7109375" style="38" customWidth="1"/>
    <col min="12041" max="12042" width="22.42578125" style="38" customWidth="1"/>
    <col min="12043" max="12043" width="21.42578125" style="38" customWidth="1"/>
    <col min="12044" max="12288" width="9.140625" style="38"/>
    <col min="12289" max="12289" width="8.42578125" style="38" customWidth="1"/>
    <col min="12290" max="12290" width="18" style="38" customWidth="1"/>
    <col min="12291" max="12292" width="12.42578125" style="38" bestFit="1" customWidth="1"/>
    <col min="12293" max="12293" width="11.28515625" style="38" customWidth="1"/>
    <col min="12294" max="12294" width="19.7109375" style="38" customWidth="1"/>
    <col min="12295" max="12295" width="11.140625" style="38" bestFit="1" customWidth="1"/>
    <col min="12296" max="12296" width="12.7109375" style="38" customWidth="1"/>
    <col min="12297" max="12298" width="22.42578125" style="38" customWidth="1"/>
    <col min="12299" max="12299" width="21.42578125" style="38" customWidth="1"/>
    <col min="12300" max="12544" width="9.140625" style="38"/>
    <col min="12545" max="12545" width="8.42578125" style="38" customWidth="1"/>
    <col min="12546" max="12546" width="18" style="38" customWidth="1"/>
    <col min="12547" max="12548" width="12.42578125" style="38" bestFit="1" customWidth="1"/>
    <col min="12549" max="12549" width="11.28515625" style="38" customWidth="1"/>
    <col min="12550" max="12550" width="19.7109375" style="38" customWidth="1"/>
    <col min="12551" max="12551" width="11.140625" style="38" bestFit="1" customWidth="1"/>
    <col min="12552" max="12552" width="12.7109375" style="38" customWidth="1"/>
    <col min="12553" max="12554" width="22.42578125" style="38" customWidth="1"/>
    <col min="12555" max="12555" width="21.42578125" style="38" customWidth="1"/>
    <col min="12556" max="12800" width="9.140625" style="38"/>
    <col min="12801" max="12801" width="8.42578125" style="38" customWidth="1"/>
    <col min="12802" max="12802" width="18" style="38" customWidth="1"/>
    <col min="12803" max="12804" width="12.42578125" style="38" bestFit="1" customWidth="1"/>
    <col min="12805" max="12805" width="11.28515625" style="38" customWidth="1"/>
    <col min="12806" max="12806" width="19.7109375" style="38" customWidth="1"/>
    <col min="12807" max="12807" width="11.140625" style="38" bestFit="1" customWidth="1"/>
    <col min="12808" max="12808" width="12.7109375" style="38" customWidth="1"/>
    <col min="12809" max="12810" width="22.42578125" style="38" customWidth="1"/>
    <col min="12811" max="12811" width="21.42578125" style="38" customWidth="1"/>
    <col min="12812" max="13056" width="9.140625" style="38"/>
    <col min="13057" max="13057" width="8.42578125" style="38" customWidth="1"/>
    <col min="13058" max="13058" width="18" style="38" customWidth="1"/>
    <col min="13059" max="13060" width="12.42578125" style="38" bestFit="1" customWidth="1"/>
    <col min="13061" max="13061" width="11.28515625" style="38" customWidth="1"/>
    <col min="13062" max="13062" width="19.7109375" style="38" customWidth="1"/>
    <col min="13063" max="13063" width="11.140625" style="38" bestFit="1" customWidth="1"/>
    <col min="13064" max="13064" width="12.7109375" style="38" customWidth="1"/>
    <col min="13065" max="13066" width="22.42578125" style="38" customWidth="1"/>
    <col min="13067" max="13067" width="21.42578125" style="38" customWidth="1"/>
    <col min="13068" max="13312" width="9.140625" style="38"/>
    <col min="13313" max="13313" width="8.42578125" style="38" customWidth="1"/>
    <col min="13314" max="13314" width="18" style="38" customWidth="1"/>
    <col min="13315" max="13316" width="12.42578125" style="38" bestFit="1" customWidth="1"/>
    <col min="13317" max="13317" width="11.28515625" style="38" customWidth="1"/>
    <col min="13318" max="13318" width="19.7109375" style="38" customWidth="1"/>
    <col min="13319" max="13319" width="11.140625" style="38" bestFit="1" customWidth="1"/>
    <col min="13320" max="13320" width="12.7109375" style="38" customWidth="1"/>
    <col min="13321" max="13322" width="22.42578125" style="38" customWidth="1"/>
    <col min="13323" max="13323" width="21.42578125" style="38" customWidth="1"/>
    <col min="13324" max="13568" width="9.140625" style="38"/>
    <col min="13569" max="13569" width="8.42578125" style="38" customWidth="1"/>
    <col min="13570" max="13570" width="18" style="38" customWidth="1"/>
    <col min="13571" max="13572" width="12.42578125" style="38" bestFit="1" customWidth="1"/>
    <col min="13573" max="13573" width="11.28515625" style="38" customWidth="1"/>
    <col min="13574" max="13574" width="19.7109375" style="38" customWidth="1"/>
    <col min="13575" max="13575" width="11.140625" style="38" bestFit="1" customWidth="1"/>
    <col min="13576" max="13576" width="12.7109375" style="38" customWidth="1"/>
    <col min="13577" max="13578" width="22.42578125" style="38" customWidth="1"/>
    <col min="13579" max="13579" width="21.42578125" style="38" customWidth="1"/>
    <col min="13580" max="13824" width="9.140625" style="38"/>
    <col min="13825" max="13825" width="8.42578125" style="38" customWidth="1"/>
    <col min="13826" max="13826" width="18" style="38" customWidth="1"/>
    <col min="13827" max="13828" width="12.42578125" style="38" bestFit="1" customWidth="1"/>
    <col min="13829" max="13829" width="11.28515625" style="38" customWidth="1"/>
    <col min="13830" max="13830" width="19.7109375" style="38" customWidth="1"/>
    <col min="13831" max="13831" width="11.140625" style="38" bestFit="1" customWidth="1"/>
    <col min="13832" max="13832" width="12.7109375" style="38" customWidth="1"/>
    <col min="13833" max="13834" width="22.42578125" style="38" customWidth="1"/>
    <col min="13835" max="13835" width="21.42578125" style="38" customWidth="1"/>
    <col min="13836" max="14080" width="9.140625" style="38"/>
    <col min="14081" max="14081" width="8.42578125" style="38" customWidth="1"/>
    <col min="14082" max="14082" width="18" style="38" customWidth="1"/>
    <col min="14083" max="14084" width="12.42578125" style="38" bestFit="1" customWidth="1"/>
    <col min="14085" max="14085" width="11.28515625" style="38" customWidth="1"/>
    <col min="14086" max="14086" width="19.7109375" style="38" customWidth="1"/>
    <col min="14087" max="14087" width="11.140625" style="38" bestFit="1" customWidth="1"/>
    <col min="14088" max="14088" width="12.7109375" style="38" customWidth="1"/>
    <col min="14089" max="14090" width="22.42578125" style="38" customWidth="1"/>
    <col min="14091" max="14091" width="21.42578125" style="38" customWidth="1"/>
    <col min="14092" max="14336" width="9.140625" style="38"/>
    <col min="14337" max="14337" width="8.42578125" style="38" customWidth="1"/>
    <col min="14338" max="14338" width="18" style="38" customWidth="1"/>
    <col min="14339" max="14340" width="12.42578125" style="38" bestFit="1" customWidth="1"/>
    <col min="14341" max="14341" width="11.28515625" style="38" customWidth="1"/>
    <col min="14342" max="14342" width="19.7109375" style="38" customWidth="1"/>
    <col min="14343" max="14343" width="11.140625" style="38" bestFit="1" customWidth="1"/>
    <col min="14344" max="14344" width="12.7109375" style="38" customWidth="1"/>
    <col min="14345" max="14346" width="22.42578125" style="38" customWidth="1"/>
    <col min="14347" max="14347" width="21.42578125" style="38" customWidth="1"/>
    <col min="14348" max="14592" width="9.140625" style="38"/>
    <col min="14593" max="14593" width="8.42578125" style="38" customWidth="1"/>
    <col min="14594" max="14594" width="18" style="38" customWidth="1"/>
    <col min="14595" max="14596" width="12.42578125" style="38" bestFit="1" customWidth="1"/>
    <col min="14597" max="14597" width="11.28515625" style="38" customWidth="1"/>
    <col min="14598" max="14598" width="19.7109375" style="38" customWidth="1"/>
    <col min="14599" max="14599" width="11.140625" style="38" bestFit="1" customWidth="1"/>
    <col min="14600" max="14600" width="12.7109375" style="38" customWidth="1"/>
    <col min="14601" max="14602" width="22.42578125" style="38" customWidth="1"/>
    <col min="14603" max="14603" width="21.42578125" style="38" customWidth="1"/>
    <col min="14604" max="14848" width="9.140625" style="38"/>
    <col min="14849" max="14849" width="8.42578125" style="38" customWidth="1"/>
    <col min="14850" max="14850" width="18" style="38" customWidth="1"/>
    <col min="14851" max="14852" width="12.42578125" style="38" bestFit="1" customWidth="1"/>
    <col min="14853" max="14853" width="11.28515625" style="38" customWidth="1"/>
    <col min="14854" max="14854" width="19.7109375" style="38" customWidth="1"/>
    <col min="14855" max="14855" width="11.140625" style="38" bestFit="1" customWidth="1"/>
    <col min="14856" max="14856" width="12.7109375" style="38" customWidth="1"/>
    <col min="14857" max="14858" width="22.42578125" style="38" customWidth="1"/>
    <col min="14859" max="14859" width="21.42578125" style="38" customWidth="1"/>
    <col min="14860" max="15104" width="9.140625" style="38"/>
    <col min="15105" max="15105" width="8.42578125" style="38" customWidth="1"/>
    <col min="15106" max="15106" width="18" style="38" customWidth="1"/>
    <col min="15107" max="15108" width="12.42578125" style="38" bestFit="1" customWidth="1"/>
    <col min="15109" max="15109" width="11.28515625" style="38" customWidth="1"/>
    <col min="15110" max="15110" width="19.7109375" style="38" customWidth="1"/>
    <col min="15111" max="15111" width="11.140625" style="38" bestFit="1" customWidth="1"/>
    <col min="15112" max="15112" width="12.7109375" style="38" customWidth="1"/>
    <col min="15113" max="15114" width="22.42578125" style="38" customWidth="1"/>
    <col min="15115" max="15115" width="21.42578125" style="38" customWidth="1"/>
    <col min="15116" max="15360" width="9.140625" style="38"/>
    <col min="15361" max="15361" width="8.42578125" style="38" customWidth="1"/>
    <col min="15362" max="15362" width="18" style="38" customWidth="1"/>
    <col min="15363" max="15364" width="12.42578125" style="38" bestFit="1" customWidth="1"/>
    <col min="15365" max="15365" width="11.28515625" style="38" customWidth="1"/>
    <col min="15366" max="15366" width="19.7109375" style="38" customWidth="1"/>
    <col min="15367" max="15367" width="11.140625" style="38" bestFit="1" customWidth="1"/>
    <col min="15368" max="15368" width="12.7109375" style="38" customWidth="1"/>
    <col min="15369" max="15370" width="22.42578125" style="38" customWidth="1"/>
    <col min="15371" max="15371" width="21.42578125" style="38" customWidth="1"/>
    <col min="15372" max="15616" width="9.140625" style="38"/>
    <col min="15617" max="15617" width="8.42578125" style="38" customWidth="1"/>
    <col min="15618" max="15618" width="18" style="38" customWidth="1"/>
    <col min="15619" max="15620" width="12.42578125" style="38" bestFit="1" customWidth="1"/>
    <col min="15621" max="15621" width="11.28515625" style="38" customWidth="1"/>
    <col min="15622" max="15622" width="19.7109375" style="38" customWidth="1"/>
    <col min="15623" max="15623" width="11.140625" style="38" bestFit="1" customWidth="1"/>
    <col min="15624" max="15624" width="12.7109375" style="38" customWidth="1"/>
    <col min="15625" max="15626" width="22.42578125" style="38" customWidth="1"/>
    <col min="15627" max="15627" width="21.42578125" style="38" customWidth="1"/>
    <col min="15628" max="15872" width="9.140625" style="38"/>
    <col min="15873" max="15873" width="8.42578125" style="38" customWidth="1"/>
    <col min="15874" max="15874" width="18" style="38" customWidth="1"/>
    <col min="15875" max="15876" width="12.42578125" style="38" bestFit="1" customWidth="1"/>
    <col min="15877" max="15877" width="11.28515625" style="38" customWidth="1"/>
    <col min="15878" max="15878" width="19.7109375" style="38" customWidth="1"/>
    <col min="15879" max="15879" width="11.140625" style="38" bestFit="1" customWidth="1"/>
    <col min="15880" max="15880" width="12.7109375" style="38" customWidth="1"/>
    <col min="15881" max="15882" width="22.42578125" style="38" customWidth="1"/>
    <col min="15883" max="15883" width="21.42578125" style="38" customWidth="1"/>
    <col min="15884" max="16128" width="9.140625" style="38"/>
    <col min="16129" max="16129" width="8.42578125" style="38" customWidth="1"/>
    <col min="16130" max="16130" width="18" style="38" customWidth="1"/>
    <col min="16131" max="16132" width="12.42578125" style="38" bestFit="1" customWidth="1"/>
    <col min="16133" max="16133" width="11.28515625" style="38" customWidth="1"/>
    <col min="16134" max="16134" width="19.7109375" style="38" customWidth="1"/>
    <col min="16135" max="16135" width="11.140625" style="38" bestFit="1" customWidth="1"/>
    <col min="16136" max="16136" width="12.7109375" style="38" customWidth="1"/>
    <col min="16137" max="16138" width="22.42578125" style="38" customWidth="1"/>
    <col min="16139" max="16139" width="21.42578125" style="38" customWidth="1"/>
    <col min="16140" max="16384" width="9.140625" style="38"/>
  </cols>
  <sheetData>
    <row r="1" spans="1:12" x14ac:dyDescent="0.2">
      <c r="A1" s="34" t="s">
        <v>53</v>
      </c>
      <c r="B1" s="34" t="s">
        <v>54</v>
      </c>
      <c r="C1" s="34" t="s">
        <v>55</v>
      </c>
      <c r="D1" s="34" t="s">
        <v>56</v>
      </c>
      <c r="E1" s="34" t="s">
        <v>57</v>
      </c>
      <c r="G1" s="34" t="s">
        <v>58</v>
      </c>
      <c r="H1" s="34" t="s">
        <v>59</v>
      </c>
      <c r="I1" s="36" t="s">
        <v>60</v>
      </c>
      <c r="J1" s="36" t="s">
        <v>61</v>
      </c>
      <c r="K1" s="36" t="s">
        <v>62</v>
      </c>
      <c r="L1" s="37"/>
    </row>
    <row r="2" spans="1:12" x14ac:dyDescent="0.2">
      <c r="A2" s="35" t="s">
        <v>63</v>
      </c>
      <c r="B2" s="35" t="s">
        <v>64</v>
      </c>
      <c r="C2" s="35" t="s">
        <v>63</v>
      </c>
      <c r="D2" s="35" t="s">
        <v>63</v>
      </c>
      <c r="E2" s="35" t="s">
        <v>65</v>
      </c>
      <c r="F2" s="35" t="s">
        <v>66</v>
      </c>
      <c r="G2" s="35" t="s">
        <v>67</v>
      </c>
      <c r="H2" s="35" t="s">
        <v>67</v>
      </c>
      <c r="I2" s="37" t="s">
        <v>68</v>
      </c>
      <c r="J2" s="37" t="s">
        <v>68</v>
      </c>
      <c r="K2" s="37" t="s">
        <v>68</v>
      </c>
      <c r="L2" s="37"/>
    </row>
    <row r="3" spans="1:12" x14ac:dyDescent="0.2">
      <c r="A3" s="35" t="s">
        <v>69</v>
      </c>
      <c r="B3" s="35" t="s">
        <v>70</v>
      </c>
      <c r="C3" s="35" t="s">
        <v>71</v>
      </c>
      <c r="F3" s="47" t="s">
        <v>72</v>
      </c>
      <c r="G3" s="47" t="s">
        <v>73</v>
      </c>
      <c r="H3" s="48" t="s">
        <v>73</v>
      </c>
      <c r="I3" s="49">
        <v>232702.5</v>
      </c>
      <c r="J3" s="49">
        <v>0</v>
      </c>
      <c r="K3" s="49">
        <f t="shared" ref="K3" si="0">I3-J3</f>
        <v>232702.5</v>
      </c>
      <c r="L3" s="50" t="s">
        <v>116</v>
      </c>
    </row>
    <row r="4" spans="1:12" x14ac:dyDescent="0.2">
      <c r="A4" s="35" t="s">
        <v>69</v>
      </c>
      <c r="B4" s="35" t="s">
        <v>70</v>
      </c>
      <c r="C4" s="35" t="s">
        <v>71</v>
      </c>
      <c r="F4" s="47" t="s">
        <v>72</v>
      </c>
      <c r="G4" s="47" t="s">
        <v>73</v>
      </c>
      <c r="H4" s="48" t="s">
        <v>73</v>
      </c>
      <c r="I4" s="49">
        <v>462742.5</v>
      </c>
      <c r="J4" s="49">
        <v>0</v>
      </c>
      <c r="K4" s="49">
        <f>+I4-J4+K3</f>
        <v>695445</v>
      </c>
    </row>
    <row r="5" spans="1:12" x14ac:dyDescent="0.2">
      <c r="A5" s="35" t="s">
        <v>69</v>
      </c>
      <c r="B5" s="35" t="s">
        <v>70</v>
      </c>
      <c r="C5" s="35" t="s">
        <v>71</v>
      </c>
      <c r="F5" s="47" t="s">
        <v>72</v>
      </c>
      <c r="G5" s="47" t="s">
        <v>73</v>
      </c>
      <c r="H5" s="48" t="s">
        <v>73</v>
      </c>
      <c r="I5" s="49">
        <v>2011785</v>
      </c>
      <c r="J5" s="49">
        <v>0</v>
      </c>
      <c r="K5" s="49">
        <f t="shared" ref="K5:K31" si="1">+I5-J5+K4</f>
        <v>2707230</v>
      </c>
    </row>
    <row r="6" spans="1:12" x14ac:dyDescent="0.2">
      <c r="A6" s="35" t="s">
        <v>69</v>
      </c>
      <c r="B6" s="35" t="s">
        <v>74</v>
      </c>
      <c r="C6" s="35" t="s">
        <v>71</v>
      </c>
      <c r="F6" s="47"/>
      <c r="G6" s="47" t="s">
        <v>73</v>
      </c>
      <c r="H6" s="48" t="s">
        <v>73</v>
      </c>
      <c r="I6" s="49">
        <v>0</v>
      </c>
      <c r="J6" s="49">
        <v>18048200</v>
      </c>
      <c r="K6" s="49">
        <f t="shared" si="1"/>
        <v>-15340970</v>
      </c>
    </row>
    <row r="7" spans="1:12" x14ac:dyDescent="0.2">
      <c r="A7" s="35" t="s">
        <v>69</v>
      </c>
      <c r="B7" s="35" t="s">
        <v>75</v>
      </c>
      <c r="C7" s="35" t="s">
        <v>71</v>
      </c>
      <c r="G7" s="35" t="s">
        <v>76</v>
      </c>
      <c r="H7" s="39" t="s">
        <v>76</v>
      </c>
      <c r="I7" s="37">
        <v>9222900</v>
      </c>
      <c r="J7" s="37">
        <v>0</v>
      </c>
      <c r="K7" s="37">
        <f t="shared" si="1"/>
        <v>-6118070</v>
      </c>
    </row>
    <row r="8" spans="1:12" x14ac:dyDescent="0.2">
      <c r="A8" s="35" t="s">
        <v>69</v>
      </c>
      <c r="B8" s="35" t="s">
        <v>77</v>
      </c>
      <c r="C8" s="35" t="s">
        <v>71</v>
      </c>
      <c r="F8" s="51" t="s">
        <v>78</v>
      </c>
      <c r="G8" s="51" t="s">
        <v>79</v>
      </c>
      <c r="H8" s="52" t="s">
        <v>79</v>
      </c>
      <c r="I8" s="53">
        <v>1051155</v>
      </c>
      <c r="J8" s="53">
        <v>0</v>
      </c>
      <c r="K8" s="53">
        <f t="shared" si="1"/>
        <v>-5066915</v>
      </c>
    </row>
    <row r="9" spans="1:12" x14ac:dyDescent="0.2">
      <c r="A9" s="35" t="s">
        <v>69</v>
      </c>
      <c r="B9" s="35" t="s">
        <v>80</v>
      </c>
      <c r="C9" s="35" t="s">
        <v>71</v>
      </c>
      <c r="G9" s="35" t="s">
        <v>79</v>
      </c>
      <c r="H9" s="39" t="s">
        <v>79</v>
      </c>
      <c r="I9" s="37">
        <v>0</v>
      </c>
      <c r="J9" s="37">
        <v>16230600</v>
      </c>
      <c r="K9" s="37">
        <f t="shared" si="1"/>
        <v>-21297515</v>
      </c>
    </row>
    <row r="10" spans="1:12" x14ac:dyDescent="0.2">
      <c r="A10" s="35" t="s">
        <v>69</v>
      </c>
      <c r="B10" s="35" t="s">
        <v>81</v>
      </c>
      <c r="C10" s="35" t="s">
        <v>71</v>
      </c>
      <c r="F10" s="51" t="s">
        <v>82</v>
      </c>
      <c r="G10" s="51" t="s">
        <v>83</v>
      </c>
      <c r="H10" s="52" t="s">
        <v>83</v>
      </c>
      <c r="I10" s="53">
        <v>720472.5</v>
      </c>
      <c r="J10" s="53">
        <v>0</v>
      </c>
      <c r="K10" s="53">
        <f t="shared" si="1"/>
        <v>-20577042.5</v>
      </c>
    </row>
    <row r="11" spans="1:12" x14ac:dyDescent="0.2">
      <c r="A11" s="35" t="s">
        <v>69</v>
      </c>
      <c r="B11" s="35" t="s">
        <v>84</v>
      </c>
      <c r="C11" s="35" t="s">
        <v>71</v>
      </c>
      <c r="G11" s="35" t="s">
        <v>83</v>
      </c>
      <c r="H11" s="39" t="s">
        <v>83</v>
      </c>
      <c r="I11" s="37">
        <v>0</v>
      </c>
      <c r="J11" s="37">
        <v>4803150</v>
      </c>
      <c r="K11" s="37">
        <f t="shared" si="1"/>
        <v>-25380192.5</v>
      </c>
    </row>
    <row r="12" spans="1:12" x14ac:dyDescent="0.2">
      <c r="A12" s="35" t="s">
        <v>69</v>
      </c>
      <c r="B12" s="35" t="s">
        <v>106</v>
      </c>
      <c r="C12" s="35" t="s">
        <v>71</v>
      </c>
      <c r="F12" s="51" t="s">
        <v>107</v>
      </c>
      <c r="G12" s="51" t="s">
        <v>108</v>
      </c>
      <c r="H12" s="52" t="s">
        <v>108</v>
      </c>
      <c r="I12" s="53">
        <v>504277.5</v>
      </c>
      <c r="J12" s="53">
        <v>0</v>
      </c>
      <c r="K12" s="53">
        <f t="shared" si="1"/>
        <v>-24875915</v>
      </c>
    </row>
    <row r="13" spans="1:12" x14ac:dyDescent="0.2">
      <c r="A13" s="35" t="s">
        <v>69</v>
      </c>
      <c r="B13" s="35" t="s">
        <v>109</v>
      </c>
      <c r="C13" s="35" t="s">
        <v>71</v>
      </c>
      <c r="G13" s="35" t="s">
        <v>108</v>
      </c>
      <c r="H13" s="39" t="s">
        <v>108</v>
      </c>
      <c r="I13" s="37">
        <v>0</v>
      </c>
      <c r="J13" s="37">
        <v>3361850</v>
      </c>
      <c r="K13" s="37">
        <f t="shared" si="1"/>
        <v>-28237765</v>
      </c>
    </row>
    <row r="14" spans="1:12" x14ac:dyDescent="0.2">
      <c r="A14" s="35" t="s">
        <v>69</v>
      </c>
      <c r="B14" s="35" t="s">
        <v>112</v>
      </c>
      <c r="C14" s="35" t="s">
        <v>71</v>
      </c>
      <c r="F14" s="51" t="s">
        <v>113</v>
      </c>
      <c r="G14" s="51" t="s">
        <v>114</v>
      </c>
      <c r="H14" s="52" t="s">
        <v>114</v>
      </c>
      <c r="I14" s="53">
        <v>27690</v>
      </c>
      <c r="J14" s="53">
        <v>0</v>
      </c>
      <c r="K14" s="53">
        <f t="shared" si="1"/>
        <v>-28210075</v>
      </c>
    </row>
    <row r="15" spans="1:12" x14ac:dyDescent="0.2">
      <c r="A15" s="35" t="s">
        <v>69</v>
      </c>
      <c r="B15" s="35" t="s">
        <v>115</v>
      </c>
      <c r="C15" s="35" t="s">
        <v>71</v>
      </c>
      <c r="G15" s="35" t="s">
        <v>114</v>
      </c>
      <c r="H15" s="39" t="s">
        <v>114</v>
      </c>
      <c r="I15" s="37">
        <v>0</v>
      </c>
      <c r="J15" s="37">
        <v>184600</v>
      </c>
      <c r="K15" s="37">
        <f t="shared" si="1"/>
        <v>-28394675</v>
      </c>
    </row>
    <row r="16" spans="1:12" x14ac:dyDescent="0.2">
      <c r="A16" s="63" t="s">
        <v>69</v>
      </c>
      <c r="B16" s="63" t="s">
        <v>130</v>
      </c>
      <c r="C16" s="63" t="s">
        <v>71</v>
      </c>
      <c r="D16" s="62"/>
      <c r="E16" s="62"/>
      <c r="F16" s="55" t="s">
        <v>78</v>
      </c>
      <c r="G16" s="55" t="s">
        <v>127</v>
      </c>
      <c r="H16" s="66" t="s">
        <v>127</v>
      </c>
      <c r="I16" s="45">
        <v>2481450</v>
      </c>
      <c r="J16" s="45">
        <v>0</v>
      </c>
      <c r="K16" s="53">
        <f t="shared" si="1"/>
        <v>-25913225</v>
      </c>
    </row>
    <row r="17" spans="1:11" x14ac:dyDescent="0.2">
      <c r="A17" s="63" t="s">
        <v>69</v>
      </c>
      <c r="B17" s="63" t="s">
        <v>131</v>
      </c>
      <c r="C17" s="63" t="s">
        <v>71</v>
      </c>
      <c r="D17" s="62"/>
      <c r="E17" s="62"/>
      <c r="F17" s="62"/>
      <c r="G17" s="63" t="s">
        <v>127</v>
      </c>
      <c r="H17" s="64" t="s">
        <v>127</v>
      </c>
      <c r="I17" s="65">
        <v>0</v>
      </c>
      <c r="J17" s="65">
        <v>16543000</v>
      </c>
      <c r="K17" s="37">
        <f t="shared" si="1"/>
        <v>-42456225</v>
      </c>
    </row>
    <row r="18" spans="1:11" x14ac:dyDescent="0.2">
      <c r="A18" s="72" t="s">
        <v>69</v>
      </c>
      <c r="B18" s="72" t="s">
        <v>135</v>
      </c>
      <c r="C18" s="72" t="s">
        <v>71</v>
      </c>
      <c r="D18" s="71"/>
      <c r="E18" s="71"/>
      <c r="F18" s="75" t="s">
        <v>136</v>
      </c>
      <c r="G18" s="75" t="s">
        <v>132</v>
      </c>
      <c r="H18" s="76" t="s">
        <v>132</v>
      </c>
      <c r="I18" s="77">
        <v>0</v>
      </c>
      <c r="J18" s="77">
        <v>115552.5</v>
      </c>
      <c r="K18" s="53">
        <f t="shared" si="1"/>
        <v>-42571777.5</v>
      </c>
    </row>
    <row r="19" spans="1:11" x14ac:dyDescent="0.2">
      <c r="A19" s="72" t="s">
        <v>69</v>
      </c>
      <c r="B19" s="72" t="s">
        <v>137</v>
      </c>
      <c r="C19" s="72" t="s">
        <v>71</v>
      </c>
      <c r="D19" s="71"/>
      <c r="E19" s="71"/>
      <c r="F19" s="71"/>
      <c r="G19" s="72" t="s">
        <v>132</v>
      </c>
      <c r="H19" s="74" t="s">
        <v>132</v>
      </c>
      <c r="I19" s="73">
        <v>770350</v>
      </c>
      <c r="J19" s="73">
        <v>0</v>
      </c>
      <c r="K19" s="37">
        <f t="shared" si="1"/>
        <v>-41801427.5</v>
      </c>
    </row>
    <row r="20" spans="1:11" x14ac:dyDescent="0.2">
      <c r="A20" s="81" t="s">
        <v>69</v>
      </c>
      <c r="B20" s="81" t="s">
        <v>142</v>
      </c>
      <c r="C20" s="81" t="s">
        <v>71</v>
      </c>
      <c r="D20" s="80"/>
      <c r="E20" s="80"/>
      <c r="F20" s="75" t="s">
        <v>143</v>
      </c>
      <c r="G20" s="75" t="s">
        <v>139</v>
      </c>
      <c r="H20" s="76" t="s">
        <v>139</v>
      </c>
      <c r="I20" s="77">
        <v>0</v>
      </c>
      <c r="J20" s="77">
        <v>111292.5</v>
      </c>
      <c r="K20" s="53">
        <f t="shared" si="1"/>
        <v>-41912720</v>
      </c>
    </row>
    <row r="21" spans="1:11" x14ac:dyDescent="0.2">
      <c r="A21" s="81" t="s">
        <v>69</v>
      </c>
      <c r="B21" s="81" t="s">
        <v>144</v>
      </c>
      <c r="C21" s="81" t="s">
        <v>71</v>
      </c>
      <c r="D21" s="80"/>
      <c r="E21" s="80"/>
      <c r="F21" s="80"/>
      <c r="G21" s="81" t="s">
        <v>139</v>
      </c>
      <c r="H21" s="83" t="s">
        <v>139</v>
      </c>
      <c r="I21" s="82">
        <v>741950</v>
      </c>
      <c r="J21" s="82">
        <v>0</v>
      </c>
      <c r="K21" s="37">
        <f t="shared" si="1"/>
        <v>-41170770</v>
      </c>
    </row>
    <row r="22" spans="1:11" ht="15" x14ac:dyDescent="0.25">
      <c r="A22" s="94" t="s">
        <v>69</v>
      </c>
      <c r="B22" s="94" t="s">
        <v>155</v>
      </c>
      <c r="C22" s="94" t="s">
        <v>71</v>
      </c>
      <c r="D22" s="94"/>
      <c r="E22" s="95"/>
      <c r="F22" s="97" t="s">
        <v>78</v>
      </c>
      <c r="G22" s="97" t="s">
        <v>152</v>
      </c>
      <c r="H22" s="98" t="s">
        <v>152</v>
      </c>
      <c r="I22" s="99">
        <v>0</v>
      </c>
      <c r="J22" s="99">
        <v>107565</v>
      </c>
      <c r="K22" s="92">
        <f t="shared" si="1"/>
        <v>-41278335</v>
      </c>
    </row>
    <row r="23" spans="1:11" ht="15" x14ac:dyDescent="0.25">
      <c r="A23" s="94" t="s">
        <v>69</v>
      </c>
      <c r="B23" s="94" t="s">
        <v>156</v>
      </c>
      <c r="C23" s="94" t="s">
        <v>71</v>
      </c>
      <c r="D23" s="94"/>
      <c r="E23" s="95"/>
      <c r="F23" s="97" t="s">
        <v>157</v>
      </c>
      <c r="G23" s="97" t="s">
        <v>152</v>
      </c>
      <c r="H23" s="98" t="s">
        <v>152</v>
      </c>
      <c r="I23" s="99">
        <v>889275</v>
      </c>
      <c r="J23" s="99">
        <v>0</v>
      </c>
      <c r="K23" s="92">
        <f t="shared" si="1"/>
        <v>-40389060</v>
      </c>
    </row>
    <row r="24" spans="1:11" ht="15" x14ac:dyDescent="0.25">
      <c r="A24" s="94" t="s">
        <v>69</v>
      </c>
      <c r="B24" s="94" t="s">
        <v>158</v>
      </c>
      <c r="C24" s="94" t="s">
        <v>71</v>
      </c>
      <c r="D24" s="94"/>
      <c r="E24" s="95"/>
      <c r="F24" s="94"/>
      <c r="G24" s="94" t="s">
        <v>152</v>
      </c>
      <c r="H24" s="96" t="s">
        <v>152</v>
      </c>
      <c r="I24" s="95">
        <v>717100</v>
      </c>
      <c r="J24" s="95">
        <v>0</v>
      </c>
      <c r="K24" s="92">
        <f t="shared" si="1"/>
        <v>-39671960</v>
      </c>
    </row>
    <row r="25" spans="1:11" ht="15" x14ac:dyDescent="0.25">
      <c r="A25" s="94" t="s">
        <v>69</v>
      </c>
      <c r="B25" s="94" t="s">
        <v>159</v>
      </c>
      <c r="C25" s="94" t="s">
        <v>71</v>
      </c>
      <c r="D25" s="94"/>
      <c r="E25" s="95"/>
      <c r="F25" s="94"/>
      <c r="G25" s="94" t="s">
        <v>152</v>
      </c>
      <c r="H25" s="96" t="s">
        <v>152</v>
      </c>
      <c r="I25" s="95">
        <v>0</v>
      </c>
      <c r="J25" s="95">
        <v>5928500</v>
      </c>
      <c r="K25" s="92">
        <f t="shared" si="1"/>
        <v>-45600460</v>
      </c>
    </row>
    <row r="26" spans="1:11" ht="15" x14ac:dyDescent="0.25">
      <c r="A26" s="94" t="s">
        <v>69</v>
      </c>
      <c r="B26" s="94" t="s">
        <v>163</v>
      </c>
      <c r="C26" s="94" t="s">
        <v>71</v>
      </c>
      <c r="D26" s="94"/>
      <c r="E26" s="95"/>
      <c r="F26" s="97" t="s">
        <v>164</v>
      </c>
      <c r="G26" s="97" t="s">
        <v>160</v>
      </c>
      <c r="H26" s="98" t="s">
        <v>160</v>
      </c>
      <c r="I26" s="99">
        <v>0</v>
      </c>
      <c r="J26" s="99">
        <v>1667257.5</v>
      </c>
      <c r="K26" s="92">
        <f t="shared" si="1"/>
        <v>-47267717.5</v>
      </c>
    </row>
    <row r="27" spans="1:11" x14ac:dyDescent="0.2">
      <c r="A27" s="102" t="s">
        <v>69</v>
      </c>
      <c r="B27" s="102" t="s">
        <v>165</v>
      </c>
      <c r="C27" s="102" t="s">
        <v>71</v>
      </c>
      <c r="D27" s="101"/>
      <c r="E27" s="101"/>
      <c r="F27" s="101"/>
      <c r="G27" s="102" t="s">
        <v>160</v>
      </c>
      <c r="H27" s="104" t="s">
        <v>160</v>
      </c>
      <c r="I27" s="103">
        <v>11115050</v>
      </c>
      <c r="J27" s="103">
        <v>0</v>
      </c>
      <c r="K27" s="92">
        <f t="shared" si="1"/>
        <v>-36152667.5</v>
      </c>
    </row>
    <row r="28" spans="1:11" ht="15" x14ac:dyDescent="0.25">
      <c r="A28" s="94" t="s">
        <v>69</v>
      </c>
      <c r="B28" s="94" t="s">
        <v>169</v>
      </c>
      <c r="C28" s="94" t="s">
        <v>71</v>
      </c>
      <c r="D28" s="94"/>
      <c r="E28" s="95"/>
      <c r="F28" s="97" t="s">
        <v>170</v>
      </c>
      <c r="G28" s="97" t="s">
        <v>166</v>
      </c>
      <c r="H28" s="98" t="s">
        <v>166</v>
      </c>
      <c r="I28" s="99">
        <v>3101280</v>
      </c>
      <c r="J28" s="99">
        <v>0</v>
      </c>
      <c r="K28" s="92">
        <f t="shared" si="1"/>
        <v>-33051387.5</v>
      </c>
    </row>
    <row r="29" spans="1:11" ht="15" x14ac:dyDescent="0.25">
      <c r="A29" s="94" t="s">
        <v>69</v>
      </c>
      <c r="B29" s="94" t="s">
        <v>171</v>
      </c>
      <c r="C29" s="94" t="s">
        <v>71</v>
      </c>
      <c r="D29" s="94"/>
      <c r="E29" s="95"/>
      <c r="F29" s="94"/>
      <c r="G29" s="94" t="s">
        <v>166</v>
      </c>
      <c r="H29" s="96" t="s">
        <v>166</v>
      </c>
      <c r="I29" s="95">
        <v>0</v>
      </c>
      <c r="J29" s="95">
        <v>20675200</v>
      </c>
      <c r="K29" s="92">
        <f t="shared" si="1"/>
        <v>-53726587.5</v>
      </c>
    </row>
    <row r="30" spans="1:11" x14ac:dyDescent="0.2">
      <c r="A30" s="121" t="s">
        <v>69</v>
      </c>
      <c r="B30" s="121" t="s">
        <v>180</v>
      </c>
      <c r="C30" s="121" t="s">
        <v>71</v>
      </c>
      <c r="D30" s="120"/>
      <c r="E30" s="120"/>
      <c r="F30" s="75" t="s">
        <v>170</v>
      </c>
      <c r="G30" s="75" t="s">
        <v>177</v>
      </c>
      <c r="H30" s="76" t="s">
        <v>177</v>
      </c>
      <c r="I30" s="77">
        <v>0</v>
      </c>
      <c r="J30" s="77">
        <v>2336077.5</v>
      </c>
      <c r="K30" s="92">
        <f t="shared" si="1"/>
        <v>-56062665</v>
      </c>
    </row>
    <row r="31" spans="1:11" x14ac:dyDescent="0.2">
      <c r="A31" s="121" t="s">
        <v>69</v>
      </c>
      <c r="B31" s="121" t="s">
        <v>181</v>
      </c>
      <c r="C31" s="121" t="s">
        <v>71</v>
      </c>
      <c r="D31" s="120"/>
      <c r="E31" s="120"/>
      <c r="F31" s="120"/>
      <c r="G31" s="121" t="s">
        <v>177</v>
      </c>
      <c r="H31" s="123" t="s">
        <v>177</v>
      </c>
      <c r="I31" s="122">
        <v>15573850</v>
      </c>
      <c r="J31" s="122">
        <v>0</v>
      </c>
      <c r="K31" s="92">
        <f t="shared" si="1"/>
        <v>-40488815</v>
      </c>
    </row>
    <row r="33" spans="9:13" x14ac:dyDescent="0.2">
      <c r="I33" s="45" t="s">
        <v>85</v>
      </c>
      <c r="J33" s="45">
        <f>ROUND((I8+I10+I12+I14+I16-J18-J20-J22+I23-J26+I28-J30)/1000,0)</f>
        <v>4438</v>
      </c>
      <c r="L33" s="37"/>
    </row>
    <row r="34" spans="9:13" x14ac:dyDescent="0.2">
      <c r="I34" s="43"/>
      <c r="J34" s="43"/>
      <c r="L34" s="37"/>
      <c r="M34" s="37"/>
    </row>
    <row r="35" spans="9:13" x14ac:dyDescent="0.2">
      <c r="I35" s="43"/>
      <c r="J35" s="43"/>
      <c r="L35" s="37"/>
    </row>
    <row r="36" spans="9:13" x14ac:dyDescent="0.2">
      <c r="I36" s="43"/>
      <c r="J36" s="43"/>
      <c r="L36" s="37"/>
    </row>
    <row r="37" spans="9:13" x14ac:dyDescent="0.2">
      <c r="I37" s="44" t="s">
        <v>86</v>
      </c>
      <c r="J37" s="44">
        <f>ROUND((J9+J11+J13+J15-I7+J17+J25-I24-I19-I21-I27+J29-I31)/1000,0)</f>
        <v>29586</v>
      </c>
    </row>
    <row r="43" spans="9:13" x14ac:dyDescent="0.2">
      <c r="L43" s="37"/>
    </row>
  </sheetData>
  <autoFilter ref="A2:M31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J19" sqref="J19"/>
    </sheetView>
  </sheetViews>
  <sheetFormatPr defaultRowHeight="15" x14ac:dyDescent="0.25"/>
  <cols>
    <col min="6" max="6" width="17.7109375" bestFit="1" customWidth="1"/>
    <col min="7" max="7" width="11.140625" bestFit="1" customWidth="1"/>
    <col min="9" max="10" width="32" bestFit="1" customWidth="1"/>
    <col min="12" max="12" width="13.85546875" bestFit="1" customWidth="1"/>
  </cols>
  <sheetData>
    <row r="1" spans="1:12" x14ac:dyDescent="0.25">
      <c r="A1" s="135" t="s">
        <v>53</v>
      </c>
      <c r="B1" s="135" t="s">
        <v>54</v>
      </c>
      <c r="C1" s="135" t="s">
        <v>55</v>
      </c>
      <c r="D1" s="135" t="s">
        <v>56</v>
      </c>
      <c r="E1" s="135" t="s">
        <v>57</v>
      </c>
      <c r="F1" s="131"/>
      <c r="G1" s="135" t="s">
        <v>58</v>
      </c>
      <c r="H1" s="135" t="s">
        <v>59</v>
      </c>
      <c r="I1" s="134" t="s">
        <v>60</v>
      </c>
      <c r="J1" s="134" t="s">
        <v>61</v>
      </c>
    </row>
    <row r="2" spans="1:12" x14ac:dyDescent="0.25">
      <c r="A2" s="132" t="s">
        <v>63</v>
      </c>
      <c r="B2" s="132" t="s">
        <v>64</v>
      </c>
      <c r="C2" s="132" t="s">
        <v>63</v>
      </c>
      <c r="D2" s="132" t="s">
        <v>63</v>
      </c>
      <c r="E2" s="132" t="s">
        <v>65</v>
      </c>
      <c r="F2" s="132" t="s">
        <v>66</v>
      </c>
      <c r="G2" s="132" t="s">
        <v>67</v>
      </c>
      <c r="H2" s="132" t="s">
        <v>67</v>
      </c>
      <c r="I2" s="133" t="s">
        <v>68</v>
      </c>
      <c r="J2" s="133" t="s">
        <v>68</v>
      </c>
    </row>
    <row r="3" spans="1:12" x14ac:dyDescent="0.25">
      <c r="A3" s="131"/>
      <c r="B3" s="131"/>
      <c r="C3" s="132" t="s">
        <v>102</v>
      </c>
      <c r="D3" s="131"/>
      <c r="E3" s="133" t="s">
        <v>182</v>
      </c>
      <c r="F3" s="131"/>
      <c r="G3" s="131"/>
      <c r="H3" s="136"/>
      <c r="I3" s="133">
        <v>0</v>
      </c>
      <c r="J3" s="133">
        <v>677405340.84000003</v>
      </c>
    </row>
    <row r="4" spans="1:12" x14ac:dyDescent="0.25">
      <c r="A4" s="132" t="s">
        <v>69</v>
      </c>
      <c r="B4" s="132" t="s">
        <v>183</v>
      </c>
      <c r="C4" s="132" t="s">
        <v>102</v>
      </c>
      <c r="D4" s="131"/>
      <c r="E4" s="131"/>
      <c r="F4" s="132" t="s">
        <v>184</v>
      </c>
      <c r="G4" s="132" t="s">
        <v>177</v>
      </c>
      <c r="H4" s="136" t="s">
        <v>177</v>
      </c>
      <c r="I4" s="133">
        <v>0</v>
      </c>
      <c r="J4" s="133">
        <v>532830.39</v>
      </c>
    </row>
    <row r="5" spans="1:12" x14ac:dyDescent="0.25">
      <c r="A5" s="51" t="s">
        <v>69</v>
      </c>
      <c r="B5" s="51" t="s">
        <v>185</v>
      </c>
      <c r="C5" s="51" t="s">
        <v>102</v>
      </c>
      <c r="D5" s="137"/>
      <c r="E5" s="137"/>
      <c r="F5" s="51" t="s">
        <v>186</v>
      </c>
      <c r="G5" s="51" t="s">
        <v>177</v>
      </c>
      <c r="H5" s="52" t="s">
        <v>177</v>
      </c>
      <c r="I5" s="53">
        <v>79924.56</v>
      </c>
      <c r="J5" s="53">
        <v>0</v>
      </c>
      <c r="L5" s="95"/>
    </row>
    <row r="8" spans="1:12" x14ac:dyDescent="0.25">
      <c r="I8" s="44" t="s">
        <v>86</v>
      </c>
      <c r="J8" s="138">
        <f>+J4/1000</f>
        <v>532.83038999999997</v>
      </c>
    </row>
    <row r="10" spans="1:12" x14ac:dyDescent="0.25">
      <c r="I10" s="45" t="s">
        <v>85</v>
      </c>
      <c r="J10" s="138">
        <f>+I5/1000</f>
        <v>79.92456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A4" sqref="A4:T4"/>
    </sheetView>
  </sheetViews>
  <sheetFormatPr defaultRowHeight="15" x14ac:dyDescent="0.25"/>
  <cols>
    <col min="1" max="1" width="52.140625" style="46" bestFit="1" customWidth="1"/>
    <col min="2" max="2" width="9.140625" style="46"/>
    <col min="3" max="3" width="5.140625" style="46" customWidth="1"/>
    <col min="4" max="4" width="9.140625" style="46"/>
    <col min="5" max="5" width="10" style="46" bestFit="1" customWidth="1"/>
    <col min="6" max="6" width="11.85546875" style="46" bestFit="1" customWidth="1"/>
    <col min="7" max="8" width="13.5703125" style="46" bestFit="1" customWidth="1"/>
    <col min="9" max="9" width="12.5703125" style="46" bestFit="1" customWidth="1"/>
    <col min="10" max="10" width="11.7109375" style="46" bestFit="1" customWidth="1"/>
    <col min="11" max="11" width="9.140625" style="46"/>
    <col min="12" max="12" width="11.7109375" style="46" bestFit="1" customWidth="1"/>
    <col min="13" max="16384" width="9.140625" style="46"/>
  </cols>
  <sheetData>
    <row r="1" spans="1:20" x14ac:dyDescent="0.25">
      <c r="A1" s="109" t="s">
        <v>88</v>
      </c>
      <c r="B1" s="109" t="s">
        <v>89</v>
      </c>
      <c r="C1" s="109" t="s">
        <v>56</v>
      </c>
      <c r="D1" s="109" t="s">
        <v>90</v>
      </c>
      <c r="E1" s="109" t="s">
        <v>91</v>
      </c>
      <c r="F1" s="109"/>
      <c r="G1" s="109" t="s">
        <v>92</v>
      </c>
      <c r="H1" s="109"/>
      <c r="I1" s="109" t="s">
        <v>93</v>
      </c>
      <c r="J1" s="109"/>
      <c r="K1" s="109" t="s">
        <v>94</v>
      </c>
      <c r="L1" s="109"/>
      <c r="M1" s="109" t="s">
        <v>95</v>
      </c>
      <c r="N1" s="109"/>
      <c r="O1" s="109" t="s">
        <v>96</v>
      </c>
      <c r="P1" s="109"/>
      <c r="Q1" s="109" t="s">
        <v>97</v>
      </c>
      <c r="R1" s="109"/>
      <c r="S1" s="109" t="s">
        <v>98</v>
      </c>
      <c r="T1" s="109"/>
    </row>
    <row r="2" spans="1:20" x14ac:dyDescent="0.25">
      <c r="A2" s="109"/>
      <c r="B2" s="109"/>
      <c r="C2" s="109"/>
      <c r="D2" s="109"/>
      <c r="E2" s="109" t="s">
        <v>99</v>
      </c>
      <c r="F2" s="109" t="s">
        <v>100</v>
      </c>
      <c r="G2" s="109" t="s">
        <v>99</v>
      </c>
      <c r="H2" s="109" t="s">
        <v>100</v>
      </c>
      <c r="I2" s="109" t="s">
        <v>99</v>
      </c>
      <c r="J2" s="109" t="s">
        <v>100</v>
      </c>
      <c r="K2" s="109" t="s">
        <v>99</v>
      </c>
      <c r="L2" s="109" t="s">
        <v>100</v>
      </c>
      <c r="M2" s="109" t="s">
        <v>99</v>
      </c>
      <c r="N2" s="109" t="s">
        <v>100</v>
      </c>
      <c r="O2" s="109" t="s">
        <v>99</v>
      </c>
      <c r="P2" s="109" t="s">
        <v>100</v>
      </c>
      <c r="Q2" s="109" t="s">
        <v>99</v>
      </c>
      <c r="R2" s="109" t="s">
        <v>100</v>
      </c>
      <c r="S2" s="109" t="s">
        <v>99</v>
      </c>
      <c r="T2" s="109" t="s">
        <v>100</v>
      </c>
    </row>
    <row r="4" spans="1:20" x14ac:dyDescent="0.25">
      <c r="A4" s="141" t="s">
        <v>187</v>
      </c>
      <c r="B4" s="141" t="s">
        <v>102</v>
      </c>
      <c r="C4" s="141" t="s">
        <v>138</v>
      </c>
      <c r="D4" s="141" t="s">
        <v>101</v>
      </c>
      <c r="E4" s="142">
        <v>0</v>
      </c>
      <c r="F4" s="142">
        <v>677405340.84000003</v>
      </c>
      <c r="G4" s="142">
        <v>79924.56</v>
      </c>
      <c r="H4" s="142">
        <v>532830.38999998604</v>
      </c>
      <c r="I4" s="142">
        <v>79924.56</v>
      </c>
      <c r="J4" s="142">
        <v>677938171.23000002</v>
      </c>
      <c r="K4" s="142">
        <v>0</v>
      </c>
      <c r="L4" s="142">
        <v>677858246.66999996</v>
      </c>
      <c r="M4" s="142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2">
        <v>0</v>
      </c>
    </row>
    <row r="5" spans="1:20" x14ac:dyDescent="0.25">
      <c r="A5" s="124" t="s">
        <v>172</v>
      </c>
      <c r="B5" s="124" t="s">
        <v>173</v>
      </c>
      <c r="C5" s="124" t="s">
        <v>138</v>
      </c>
      <c r="D5" s="124" t="s">
        <v>101</v>
      </c>
      <c r="E5" s="125">
        <v>2707230</v>
      </c>
      <c r="F5" s="125">
        <v>18048200</v>
      </c>
      <c r="G5" s="125">
        <v>-2707230</v>
      </c>
      <c r="H5" s="125">
        <v>-18048200</v>
      </c>
      <c r="I5" s="125">
        <v>0</v>
      </c>
      <c r="J5" s="125">
        <v>0</v>
      </c>
      <c r="K5" s="125">
        <v>0</v>
      </c>
      <c r="L5" s="125">
        <v>0</v>
      </c>
      <c r="M5" s="110">
        <v>0</v>
      </c>
      <c r="N5" s="110">
        <v>0</v>
      </c>
      <c r="O5" s="110">
        <v>0</v>
      </c>
      <c r="P5" s="110">
        <v>0</v>
      </c>
      <c r="Q5" s="110">
        <v>0</v>
      </c>
      <c r="R5" s="110">
        <v>0</v>
      </c>
      <c r="S5" s="110">
        <v>0</v>
      </c>
      <c r="T5" s="110">
        <v>0</v>
      </c>
    </row>
    <row r="6" spans="1:20" x14ac:dyDescent="0.25">
      <c r="A6" s="126" t="s">
        <v>145</v>
      </c>
      <c r="B6" s="126" t="s">
        <v>110</v>
      </c>
      <c r="C6" s="126" t="s">
        <v>138</v>
      </c>
      <c r="D6" s="126" t="s">
        <v>105</v>
      </c>
      <c r="E6" s="127">
        <v>0</v>
      </c>
      <c r="F6" s="127">
        <v>0</v>
      </c>
      <c r="G6" s="127">
        <v>92547.520000000004</v>
      </c>
      <c r="H6" s="127">
        <v>590855.94999999995</v>
      </c>
      <c r="I6" s="127">
        <v>92547.520000000004</v>
      </c>
      <c r="J6" s="127">
        <v>590855.94999999995</v>
      </c>
      <c r="K6" s="127">
        <v>0</v>
      </c>
      <c r="L6" s="127">
        <v>498308.43</v>
      </c>
      <c r="M6" s="110">
        <v>0</v>
      </c>
      <c r="N6" s="110">
        <v>0</v>
      </c>
      <c r="O6" s="128">
        <v>744</v>
      </c>
      <c r="P6" s="128">
        <v>4960</v>
      </c>
      <c r="Q6" s="128">
        <v>744</v>
      </c>
      <c r="R6" s="128">
        <v>4960</v>
      </c>
      <c r="S6" s="128">
        <v>0</v>
      </c>
      <c r="T6" s="128">
        <v>4216</v>
      </c>
    </row>
    <row r="7" spans="1:20" s="112" customFormat="1" x14ac:dyDescent="0.25">
      <c r="A7" s="124" t="s">
        <v>146</v>
      </c>
      <c r="B7" s="124" t="s">
        <v>111</v>
      </c>
      <c r="C7" s="124" t="s">
        <v>138</v>
      </c>
      <c r="D7" s="124" t="s">
        <v>105</v>
      </c>
      <c r="E7" s="125">
        <v>0</v>
      </c>
      <c r="F7" s="125">
        <v>0</v>
      </c>
      <c r="G7" s="125">
        <v>9.7799999999999994</v>
      </c>
      <c r="H7" s="125">
        <v>1603.04</v>
      </c>
      <c r="I7" s="125">
        <v>9.7799999999999994</v>
      </c>
      <c r="J7" s="125">
        <v>1603.04</v>
      </c>
      <c r="K7" s="125">
        <v>0</v>
      </c>
      <c r="L7" s="125">
        <v>1593.26</v>
      </c>
      <c r="M7" s="111">
        <v>0</v>
      </c>
      <c r="N7" s="111">
        <v>0</v>
      </c>
      <c r="O7" s="111">
        <v>0</v>
      </c>
      <c r="P7" s="111">
        <v>9.11</v>
      </c>
      <c r="Q7" s="111">
        <v>0</v>
      </c>
      <c r="R7" s="111">
        <v>9.11</v>
      </c>
      <c r="S7" s="111">
        <v>0</v>
      </c>
      <c r="T7" s="111">
        <v>9.11</v>
      </c>
    </row>
    <row r="8" spans="1:20" x14ac:dyDescent="0.25">
      <c r="A8" s="129" t="s">
        <v>103</v>
      </c>
      <c r="B8" s="129" t="s">
        <v>71</v>
      </c>
      <c r="C8" s="129" t="s">
        <v>138</v>
      </c>
      <c r="D8" s="129" t="s">
        <v>101</v>
      </c>
      <c r="E8" s="130">
        <v>0</v>
      </c>
      <c r="F8" s="130">
        <v>0</v>
      </c>
      <c r="G8" s="130">
        <v>49624030</v>
      </c>
      <c r="H8" s="130">
        <v>90112845</v>
      </c>
      <c r="I8" s="130">
        <v>49624030</v>
      </c>
      <c r="J8" s="130">
        <v>90112845</v>
      </c>
      <c r="K8" s="130">
        <v>0</v>
      </c>
      <c r="L8" s="130">
        <v>40488815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</row>
    <row r="9" spans="1:20" s="112" customFormat="1" x14ac:dyDescent="0.25">
      <c r="A9" s="124" t="s">
        <v>104</v>
      </c>
      <c r="B9" s="124" t="s">
        <v>87</v>
      </c>
      <c r="C9" s="124" t="s">
        <v>138</v>
      </c>
      <c r="D9" s="124" t="s">
        <v>101</v>
      </c>
      <c r="E9" s="125">
        <v>0</v>
      </c>
      <c r="F9" s="125">
        <v>0</v>
      </c>
      <c r="G9" s="125">
        <v>79701185.569999993</v>
      </c>
      <c r="H9" s="125">
        <v>82497089.049999997</v>
      </c>
      <c r="I9" s="125">
        <v>79701185.569999993</v>
      </c>
      <c r="J9" s="125">
        <v>82497089.049999997</v>
      </c>
      <c r="K9" s="125">
        <v>0</v>
      </c>
      <c r="L9" s="125">
        <v>2795903.48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</row>
    <row r="14" spans="1:20" ht="18.75" x14ac:dyDescent="0.3">
      <c r="A14" s="114" t="s">
        <v>174</v>
      </c>
      <c r="H14" s="115"/>
    </row>
    <row r="15" spans="1:20" x14ac:dyDescent="0.25">
      <c r="A15" s="113" t="s">
        <v>175</v>
      </c>
      <c r="G15" s="115"/>
      <c r="H15" s="115"/>
    </row>
    <row r="16" spans="1:20" x14ac:dyDescent="0.25">
      <c r="H16" s="115"/>
    </row>
    <row r="18" spans="8:8" x14ac:dyDescent="0.25">
      <c r="H18" s="115"/>
    </row>
  </sheetData>
  <autoFilter ref="A3:T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Ostali rezultat</vt:lpstr>
      <vt:lpstr>821001</vt:lpstr>
      <vt:lpstr>823000</vt:lpstr>
      <vt:lpstr>820000</vt:lpstr>
      <vt:lpstr>ZL 31.12.2018</vt:lpstr>
      <vt:lpstr>'821001'!ognjenka</vt:lpstr>
      <vt:lpstr>'823000'!ognjenka</vt:lpstr>
      <vt:lpstr>'Ostali rezultat'!Print_Area</vt:lpstr>
      <vt:lpstr>'Ostali rezultat'!Print_Titles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Izvestaj o ostalom rezultatu</dc:title>
  <dc:creator/>
  <cp:lastModifiedBy/>
  <dcterms:created xsi:type="dcterms:W3CDTF">2006-09-16T00:00:00Z</dcterms:created>
  <dcterms:modified xsi:type="dcterms:W3CDTF">2019-01-29T14:07:51Z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1704183888</vt:i4>
  </property>
  <property fmtid="{D5CDD505-2E9C-101B-9397-08002B2CF9AE}" pid="3" name="_NewReviewCycle">
    <vt:lpwstr/>
  </property>
</Properties>
</file>